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0"/>
  </bookViews>
  <sheets>
    <sheet name="Zadania inwestycyjne (roczne i wieloletnie) zał.3" sheetId="1" r:id="rId1"/>
    <sheet name="Wydatki na programy i projekty zał.4" sheetId="2" r:id="rId2"/>
    <sheet name="Zadania zlecone zał. nr 5" sheetId="3" r:id="rId3"/>
    <sheet name="dochody i wydatki - jst zał.6" sheetId="4" r:id="rId4"/>
    <sheet name="Przychody i rozchody zał.7" sheetId="5" r:id="rId5"/>
    <sheet name="Wydatki jednostek pomocniczych zał.8" sheetId="6" r:id="rId6"/>
    <sheet name="Dotacje zał.9" sheetId="7" r:id="rId7"/>
    <sheet name="Dochody i rozchody zał.10" sheetId="8" r:id="rId8"/>
    <sheet name="Wydatki WPF zał.11" sheetId="9" r:id="rId9"/>
  </sheets>
  <definedNames>
    <definedName name="Excel_BuiltIn_Print_Area">#REF!</definedName>
    <definedName name="Excel_BuiltIn_Print_Area_1">#REF!</definedName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<sst xmlns="http://schemas.openxmlformats.org/spreadsheetml/2006/main" count="594" uniqueCount="332">
  <si>
    <t>Załącznik nr 3</t>
  </si>
  <si>
    <t>do Zarządzenia Nr 206/VIII/2011</t>
  </si>
  <si>
    <t>Burmistrza Gołdapi</t>
  </si>
  <si>
    <t>z dnia 25 sierpnia 2011 roku</t>
  </si>
  <si>
    <t xml:space="preserve">Zadania inwestycyjne (roczne i wieloletnie) przewidziane do realizacji w 2011 r. </t>
  </si>
  <si>
    <t>w złotych</t>
  </si>
  <si>
    <t>Lp.</t>
  </si>
  <si>
    <t>Dział</t>
  </si>
  <si>
    <t>Rozdz.</t>
  </si>
  <si>
    <t>§*</t>
  </si>
  <si>
    <t>Nazwa zadania inwestycyjnego</t>
  </si>
  <si>
    <t xml:space="preserve">Łączne koszty finansowe inwestycji </t>
  </si>
  <si>
    <t xml:space="preserve">   Nakłady poniesione w latach 2008- 2010</t>
  </si>
  <si>
    <t>Planowane wydatki inwestycyjne roczne</t>
  </si>
  <si>
    <t>Wykonanie na 30.06.2011r.</t>
  </si>
  <si>
    <t xml:space="preserve"> Planowane wydatki inwestycyjne wieloletnie</t>
  </si>
  <si>
    <t>rok budżetowy 2011 (9+10+11+12)</t>
  </si>
  <si>
    <t>w tym źródła finansowania</t>
  </si>
  <si>
    <t xml:space="preserve">Planowane wydatki inwestycyjne wieloletnie przewidziane do realizacji w 2011 r. </t>
  </si>
  <si>
    <t>dochody własne j.s.t.</t>
  </si>
  <si>
    <t>kredyty
i pożyczki</t>
  </si>
  <si>
    <t>środki pochodzące
z innych  źródeł*</t>
  </si>
  <si>
    <t>środki wymienione
w art. 5 ust. 1 pkt 2 i 3 u.f.p.</t>
  </si>
  <si>
    <t>Kredyty i pożyczki</t>
  </si>
  <si>
    <t xml:space="preserve">środki wymienione w art. 5 ust. 1 pkt. 2 i 3 </t>
  </si>
  <si>
    <t>010</t>
  </si>
  <si>
    <t>01010</t>
  </si>
  <si>
    <t>Budowa wodociągów wiejskich w Gminie Gołdap – Wodociąg Pogorzel-Kozaki, Galwiecie – Botkuny, Grabowo – Kolonia</t>
  </si>
  <si>
    <t>Kanalizacja we wsi Dąbie</t>
  </si>
  <si>
    <t xml:space="preserve">Masterplan dla Wielkich Jezior. cz. I </t>
  </si>
  <si>
    <t>Dokumentacja na wodociąg Wronki – Wronki</t>
  </si>
  <si>
    <t>Budowa seperatorów i przepompowni  w ul. Spacerowej</t>
  </si>
  <si>
    <t>RAZEM  DZIAŁ  010</t>
  </si>
  <si>
    <t>600</t>
  </si>
  <si>
    <t>60016</t>
  </si>
  <si>
    <t>Dokumentacja i modernizacja ulicy Sosnowej</t>
  </si>
  <si>
    <t>Remont drogi wiejskiej</t>
  </si>
  <si>
    <t>Przebudowa drogi Boćwiński Młyn – Rożyńsk Mały o długości 3,419 km</t>
  </si>
  <si>
    <t xml:space="preserve">Remont dróg gminnych na osiedlu w miejscowości Botkuny </t>
  </si>
  <si>
    <t>RAZEM  DZIAŁ  600</t>
  </si>
  <si>
    <t>Wykonanie odwiertu solankowego i budowa tężni w parku zdrojowym w Gołdapi</t>
  </si>
  <si>
    <t>Budowa pijalni wód mineralnych w uzdrowisku Gołdap z wykonaniem podziemnego ujęcia wód leczniczych</t>
  </si>
  <si>
    <t>Rozwój funkcji uzdrowiskowej poprzez urządzenie plaży i budowę zdrojowego i kinezyterapeutycznego w Gołdapi</t>
  </si>
  <si>
    <t>Odnowa wsi Kozaki</t>
  </si>
  <si>
    <t>Ułożenie kostki na targowicy</t>
  </si>
  <si>
    <t>Dokumentacja i remont ul. Armii Krajowej 14 i Partzyantów 5</t>
  </si>
  <si>
    <t>Odnowa wsi Galwiecie</t>
  </si>
  <si>
    <t>RAZEM  DZIAŁ  700</t>
  </si>
  <si>
    <t>Budowa Cmentarza komunalnego</t>
  </si>
  <si>
    <t>Ułożenie kostki na cmentarzu</t>
  </si>
  <si>
    <t>RAZEM  DZIAŁ  710</t>
  </si>
  <si>
    <t>Wymiana okien w Szkole Podstawowej nr.1</t>
  </si>
  <si>
    <t>Budowa boiska w Szkole Podstawowej Nr 2</t>
  </si>
  <si>
    <t>RAZEM  DZIAŁ  801</t>
  </si>
  <si>
    <t>Kolektor kanalizacji deszczowej ul. Wojska Polskiego</t>
  </si>
  <si>
    <t>Rekultywacja jeziora Gołdap</t>
  </si>
  <si>
    <t>Modernizacja i budowa linii oświetleniowych w Gminie</t>
  </si>
  <si>
    <t>Modernizacja ujęcia wodnego MASTERPLAN</t>
  </si>
  <si>
    <t>RAZEM  DZIAŁ  900</t>
  </si>
  <si>
    <t>OGÓŁEM</t>
  </si>
  <si>
    <t>Załącznik nr 4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</si>
  <si>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</si>
  <si>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</si>
  <si>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</si>
  <si>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</si>
  <si>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</si>
  <si>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</si>
  <si>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Wykonanie na 30.06.2011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</si>
  <si>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</si>
  <si>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</si>
  <si>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</si>
  <si>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</si>
  <si>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</si>
  <si>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</si>
  <si>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</si>
  <si>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</si>
  <si>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</si>
  <si>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</si>
  <si>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</si>
  <si>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</si>
  <si>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</si>
  <si>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</si>
  <si>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</si>
  <si>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</si>
  <si>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</si>
  <si>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</si>
  <si>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Budowa wodociągów wiejskich w Gminie Gołdap – Wodociąg Pogorzel-Kozaki, Galwiecie – Botkuny, Grabowo – Kolonia – umowa z dnia 19.01.2010 r.</t>
  </si>
  <si>
    <t>Priorytet:</t>
  </si>
  <si>
    <t>Działanie:</t>
  </si>
  <si>
    <t>Nazwa projektu:</t>
  </si>
  <si>
    <t>Razem wydatki:</t>
  </si>
  <si>
    <t>z tego: 2011 r.</t>
  </si>
  <si>
    <t>2012 r.</t>
  </si>
  <si>
    <t>2013 r.</t>
  </si>
  <si>
    <t>2009 r.i 2010</t>
  </si>
  <si>
    <t>1.2</t>
  </si>
  <si>
    <t>Kanalizacja Kolniszki-Jurkiszki-Botkuny -MASTERPLAN dla Wielkich Jezior Mazurskich -Gmina Gołdap – umowa z dnia 22.09.2009 r.</t>
  </si>
  <si>
    <t>1.3</t>
  </si>
  <si>
    <t>Wykonanie odwiertu solankowego i budowa tężni w parku zdrojowym w Gołdapi – umowa z dnia 28.12.2009 r.</t>
  </si>
  <si>
    <t>2009 r.2010 r.</t>
  </si>
  <si>
    <t>1.4</t>
  </si>
  <si>
    <t>2008 r.</t>
  </si>
  <si>
    <t>Budowa pijalni wód mineralnych w uzdrowisku Gołdap wraz z wykonaniem podziemnego ujęcia wód leczniczych – umowa z dnia 28.12.2009 r.</t>
  </si>
  <si>
    <t>2009 r2010</t>
  </si>
  <si>
    <t>1.5</t>
  </si>
  <si>
    <t>Rozwój funkcji uzdrowiskowej w Gołdapi poprzez urządzenie plaży i budowę parków: zdrojowego i kinezyterapeutycznego – umowa z dnia 28.12.2009 r.</t>
  </si>
  <si>
    <t>1.6</t>
  </si>
  <si>
    <t xml:space="preserve">Odnowa wsi Galwiecie </t>
  </si>
  <si>
    <t>2010 r.</t>
  </si>
  <si>
    <t>2009 r.***</t>
  </si>
  <si>
    <t>1.7</t>
  </si>
  <si>
    <t>Odnowa wsi Kozaki – umowa z dnia 19.10.2010 r.</t>
  </si>
  <si>
    <t>1.8</t>
  </si>
  <si>
    <t>1.9</t>
  </si>
  <si>
    <t>Przebudowa ujęcia wody w Gołdapi – MASTERPLAN – umowa z dnia 20.12.2010 r.</t>
  </si>
  <si>
    <t>Wydatki bieżące razem:</t>
  </si>
  <si>
    <t>2.1</t>
  </si>
  <si>
    <t xml:space="preserve">Modernizacja i rozbudowa regionalnego systemu informacji turystycznej </t>
  </si>
  <si>
    <t>2012 r</t>
  </si>
  <si>
    <t>2010  r.</t>
  </si>
  <si>
    <t>2.2</t>
  </si>
  <si>
    <t>Turystyczna sieć współpracy – klaser „Suwalszczyzna – Mazury”</t>
  </si>
  <si>
    <t>3.2</t>
  </si>
  <si>
    <t>4.2</t>
  </si>
  <si>
    <t>5.2</t>
  </si>
  <si>
    <t>6.2</t>
  </si>
  <si>
    <t>7.2</t>
  </si>
  <si>
    <t>2012  r.</t>
  </si>
  <si>
    <t>8.2</t>
  </si>
  <si>
    <t>9.2</t>
  </si>
  <si>
    <t>2013 r.***</t>
  </si>
  <si>
    <t>2.3</t>
  </si>
  <si>
    <t>Platforma współpracy – EGO S.A.</t>
  </si>
  <si>
    <t>2.4</t>
  </si>
  <si>
    <t>Mały Archimedes</t>
  </si>
  <si>
    <t>2.5</t>
  </si>
  <si>
    <t>Zacznij od nowa – aktywna integracja sposobem przeciwdziałania wykluczeniu społecznemu w Gołdapi</t>
  </si>
  <si>
    <t>2.6</t>
  </si>
  <si>
    <t>Wsparcie na starcie oddziałów przedszkolnych z terenów wiejskich Gminy Gołdap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</si>
  <si>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</si>
  <si>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</si>
  <si>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2010 do wykorzystania fakultatywnego</t>
  </si>
  <si>
    <t>Załącznik nr 5</t>
  </si>
  <si>
    <t xml:space="preserve">Dochody i wydatki związane z realizacją zadań z zakresu administracji rządowej i innych zadań zleconych odrębnymi ustawami </t>
  </si>
  <si>
    <t>Rozdział</t>
  </si>
  <si>
    <t>§</t>
  </si>
  <si>
    <t>Plan dochodów na 2010 r.</t>
  </si>
  <si>
    <t>Plan wydatków na 2010 r.</t>
  </si>
  <si>
    <t>Wykonanie  na 30.06.2011 r.</t>
  </si>
  <si>
    <t>Dotacje
(dochody)
ogółem</t>
  </si>
  <si>
    <t>Wydatki
Ogółem (8+12)</t>
  </si>
  <si>
    <t>Wydatki
bieżące</t>
  </si>
  <si>
    <t>Wydatki
Majątko-we</t>
  </si>
  <si>
    <t>Wynagro-dzenia</t>
  </si>
  <si>
    <t>pochodne od wynagro-
dzeń</t>
  </si>
  <si>
    <t>Świadcze-
nia społeczne</t>
  </si>
  <si>
    <t>01095</t>
  </si>
  <si>
    <t>X</t>
  </si>
  <si>
    <t>Ogółem</t>
  </si>
  <si>
    <t>Załącznik nr 6</t>
  </si>
  <si>
    <t>Dochody i wydatki związane z realizacją zadań realizowanych na podstawie umów lub porozumień między jednostkami samorządu terytorialnego na 30.06. 2011 r.</t>
  </si>
  <si>
    <t>Plan dochodów</t>
  </si>
  <si>
    <t>Plan wydat-ków</t>
  </si>
  <si>
    <t>Wykonanie  na 30.06.2011 r  z tego:</t>
  </si>
  <si>
    <t>Dochody
ogółem</t>
  </si>
  <si>
    <t>Wydatki
ogółem (6+10)</t>
  </si>
  <si>
    <t>Wydatki
majątkowe</t>
  </si>
  <si>
    <t>pochodne od wynagro-dzeń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</si>
  <si>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</si>
  <si>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</si>
  <si>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Załącznik nr 7</t>
  </si>
  <si>
    <t xml:space="preserve"> Przychody i rozchody budżetu na 30.06.2011 r.</t>
  </si>
  <si>
    <t>L.p.</t>
  </si>
  <si>
    <t>Treść</t>
  </si>
  <si>
    <t>Klasyfikacja</t>
  </si>
  <si>
    <t>Kwota</t>
  </si>
  <si>
    <t>Plan 2011 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</si>
  <si>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</si>
  <si>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</si>
  <si>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</si>
  <si>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</si>
  <si>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</si>
  <si>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</si>
  <si>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</si>
  <si>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</si>
  <si>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</si>
  <si>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</si>
  <si>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</si>
  <si>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</si>
  <si>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</si>
  <si>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</si>
  <si>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</si>
  <si>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</si>
  <si>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</si>
  <si>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</si>
  <si>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</si>
  <si>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</si>
  <si>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</si>
  <si>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</si>
  <si>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</si>
  <si>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</si>
  <si>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</si>
  <si>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</si>
  <si>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</si>
  <si>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</si>
  <si>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</si>
  <si>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</si>
  <si>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</si>
  <si>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</si>
  <si>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</si>
  <si>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</si>
  <si>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</si>
  <si>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</si>
  <si>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</si>
  <si>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</si>
  <si>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</si>
  <si>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</si>
  <si>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</si>
  <si>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</si>
  <si>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</si>
  <si>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</si>
  <si>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</si>
  <si>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</si>
  <si>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</si>
  <si>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</si>
  <si>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</si>
  <si>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</si>
  <si>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</si>
  <si>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Załącznik nr 8</t>
  </si>
  <si>
    <t>Wydatki jednostek pomocniczych na 30.06. 2011r.</t>
  </si>
  <si>
    <t>LP</t>
  </si>
  <si>
    <t>Nazwa jednostki pomocniczej lub sołectwa</t>
  </si>
  <si>
    <t>SOŁECTWA</t>
  </si>
  <si>
    <t>Babki</t>
  </si>
  <si>
    <t>Bałupiany</t>
  </si>
  <si>
    <t>Barkowo</t>
  </si>
  <si>
    <t>Bitkowo</t>
  </si>
  <si>
    <t>Botkuny</t>
  </si>
  <si>
    <t>Dunajek</t>
  </si>
  <si>
    <t>Dzięgiele</t>
  </si>
  <si>
    <t>Galwiecie</t>
  </si>
  <si>
    <t>Główka</t>
  </si>
  <si>
    <t>Górne</t>
  </si>
  <si>
    <t>Grabowo</t>
  </si>
  <si>
    <t>Jabłońskie</t>
  </si>
  <si>
    <t>Jany</t>
  </si>
  <si>
    <t>Jeziorki Wielkie</t>
  </si>
  <si>
    <t>Juchnajcie</t>
  </si>
  <si>
    <t>Konikowo</t>
  </si>
  <si>
    <t>Kośmidry</t>
  </si>
  <si>
    <t>Kowalki</t>
  </si>
  <si>
    <t>Kozaki</t>
  </si>
  <si>
    <t>Łobody</t>
  </si>
  <si>
    <t>Marcinowo</t>
  </si>
  <si>
    <t>Nasuty</t>
  </si>
  <si>
    <t>Osowo</t>
  </si>
  <si>
    <t>Pietraszki</t>
  </si>
  <si>
    <t>Pogorzel</t>
  </si>
  <si>
    <t>Rożyńsk Wielki</t>
  </si>
  <si>
    <t>Siedlisko</t>
  </si>
  <si>
    <t>Skocze</t>
  </si>
  <si>
    <t>Suczki</t>
  </si>
  <si>
    <t>Wiłkajcie i Samoniny</t>
  </si>
  <si>
    <t>Zatyki</t>
  </si>
  <si>
    <t>JEDNOSTKI POMOCNICZE</t>
  </si>
  <si>
    <t>Rada Osiedlowa 1</t>
  </si>
  <si>
    <t>Rada Osiedlowa 2</t>
  </si>
  <si>
    <t>Rada Osiedlowa 3</t>
  </si>
  <si>
    <t>Rada Osiedlowa 4</t>
  </si>
  <si>
    <t>Rada Osiedlowa 5</t>
  </si>
  <si>
    <t>R A Z E M</t>
  </si>
  <si>
    <r>
      <t>Załącznik nr 9
do Zarządzenia Nr 206</t>
    </r>
    <r>
      <rPr>
        <b/>
        <sz val="9"/>
        <color indexed="8"/>
        <rFont val="Arial"/>
        <family val="2"/>
      </rPr>
      <t xml:space="preserve">/VII / 2011 </t>
    </r>
    <r>
      <rPr>
        <b/>
        <sz val="9"/>
        <rFont val="Lucida Sans Unicode"/>
        <family val="2"/>
      </rPr>
      <t>Burmistrza Gołdapi
z dnia 25</t>
    </r>
    <r>
      <rPr>
        <b/>
        <sz val="9"/>
        <color indexed="8"/>
        <rFont val="Arial"/>
        <family val="2"/>
      </rPr>
      <t xml:space="preserve"> sierpnia 2011 roku</t>
    </r>
  </si>
  <si>
    <t>Zestawienie z wykonania kwot dotacji udzielanych z budżetu jst, realizowanych przez podmioty należące i nienależące do sektora finansów publicznych na 30.06.2011 r.</t>
  </si>
  <si>
    <t>Nazwa zadania/podmiotu</t>
  </si>
  <si>
    <t>kwota dotacji</t>
  </si>
  <si>
    <t>Plan dotacji ogółem</t>
  </si>
  <si>
    <t>przedmiotowej</t>
  </si>
  <si>
    <t>podmiotowej</t>
  </si>
  <si>
    <t>celowej</t>
  </si>
  <si>
    <t xml:space="preserve">Dotacje dla podmiotów należących do sektora finansów publicznych  </t>
  </si>
  <si>
    <t>Starostwo Powiatowe w Gołdapi</t>
  </si>
  <si>
    <t>Dotacja do projektu UE przekazana Gminie Ełk</t>
  </si>
  <si>
    <t>Dotacja dla Samorządu Wojew.Warm. Mazurskiego</t>
  </si>
  <si>
    <t>Utrzymanie Biura w Brukseli</t>
  </si>
  <si>
    <t>Gimnazjum Publiczne</t>
  </si>
  <si>
    <t>Szkoła Muzyczna w Gołdapi</t>
  </si>
  <si>
    <t>Powiatowy Urząd Pracy w Gołdapi</t>
  </si>
  <si>
    <t>Dom Kultury</t>
  </si>
  <si>
    <t>Biblioteka</t>
  </si>
  <si>
    <t>Dotacje dla podmiotów niezaliczanych do sektora finansów publicznych</t>
  </si>
  <si>
    <t>Promocja Gminy</t>
  </si>
  <si>
    <t>Przedszkole Niepubliczne</t>
  </si>
  <si>
    <t>Wypoczynek dzieci i młodzieży</t>
  </si>
  <si>
    <t>Pomoc materialna dla uczniów</t>
  </si>
  <si>
    <t>Organizacja spotkań edukacyjnych dzieci i młodzieży</t>
  </si>
  <si>
    <t>Dotacja na ochronę i konserwację zabytków</t>
  </si>
  <si>
    <t>Upowszechnianie kultury, sztuki,ochrony dóbr kultury i rozwój wspólnot i społeczności lokalnych</t>
  </si>
  <si>
    <t>Upowszechnianie kultury fizycznej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</si>
  <si>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</si>
  <si>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r>
      <t>Załącznik nr 10
do Zarządzenia Nr 206</t>
    </r>
    <r>
      <rPr>
        <b/>
        <sz val="9"/>
        <color indexed="8"/>
        <rFont val="Arial"/>
        <family val="2"/>
      </rPr>
      <t xml:space="preserve">/VIII/ 2011 </t>
    </r>
    <r>
      <rPr>
        <b/>
        <sz val="9"/>
        <rFont val="Lucida Sans Unicode"/>
        <family val="2"/>
      </rPr>
      <t>Burmistrza Gołdapi
z dnia 25</t>
    </r>
    <r>
      <rPr>
        <b/>
        <sz val="9"/>
        <color indexed="8"/>
        <rFont val="Arial"/>
        <family val="2"/>
      </rPr>
      <t xml:space="preserve"> sierpnia 2011 roku</t>
    </r>
  </si>
  <si>
    <t>Wykonanie dochodów w łącznej kwocie rachunku dochodów samorządowych jednostek budżetowych prowadzących działalność na podstawie ustawy o systemie oświaty  i wydatków nimi finansowanych na 30.06.2011r.</t>
  </si>
  <si>
    <t>Wyszczególnienie</t>
  </si>
  <si>
    <t>Wykonanie dochodów na 30.06.2011r.</t>
  </si>
  <si>
    <t>Plan wydatków</t>
  </si>
  <si>
    <t>Wykonanie wydatków na 30.06.2011r.</t>
  </si>
  <si>
    <r>
      <t xml:space="preserve">Dział </t>
    </r>
    <r>
      <rPr>
        <b/>
        <sz val="10"/>
        <rFont val="Arial CE"/>
        <family val="2"/>
      </rPr>
      <t xml:space="preserve"> 801</t>
    </r>
    <r>
      <rPr>
        <sz val="10"/>
        <rFont val="Arial CE"/>
        <family val="2"/>
      </rPr>
      <t>, z tego:</t>
    </r>
  </si>
  <si>
    <r>
      <t xml:space="preserve">   - rozdział</t>
    </r>
    <r>
      <rPr>
        <b/>
        <sz val="10"/>
        <rFont val="Arial CE"/>
        <family val="2"/>
      </rPr>
      <t xml:space="preserve">  80104</t>
    </r>
    <r>
      <rPr>
        <sz val="10"/>
        <rFont val="Arial CE"/>
        <family val="2"/>
      </rPr>
      <t xml:space="preserve"> Przedszkole Samorządowe nr. 1 w Gołdapi</t>
    </r>
  </si>
  <si>
    <r>
      <t xml:space="preserve">- rozdział </t>
    </r>
    <r>
      <rPr>
        <b/>
        <sz val="10"/>
        <rFont val="Arial CE"/>
        <family val="2"/>
      </rPr>
      <t>80110</t>
    </r>
    <r>
      <rPr>
        <sz val="10"/>
        <rFont val="Arial CE"/>
        <family val="2"/>
      </rPr>
      <t xml:space="preserve"> Gimnazjum</t>
    </r>
  </si>
  <si>
    <r>
      <t>- rozdział</t>
    </r>
    <r>
      <rPr>
        <b/>
        <sz val="10"/>
        <rFont val="Arial CE"/>
        <family val="2"/>
      </rPr>
      <t xml:space="preserve"> 80148</t>
    </r>
    <r>
      <rPr>
        <sz val="10"/>
        <rFont val="Arial CE"/>
        <family val="2"/>
      </rPr>
      <t xml:space="preserve"> Szkoła Podstawowa Nr. 3 w Gołdapi</t>
    </r>
  </si>
  <si>
    <t>II.</t>
  </si>
  <si>
    <r>
      <t xml:space="preserve">Dział  </t>
    </r>
    <r>
      <rPr>
        <b/>
        <sz val="10"/>
        <rFont val="Arial CE"/>
        <family val="2"/>
      </rPr>
      <t>854</t>
    </r>
    <r>
      <rPr>
        <sz val="10"/>
        <rFont val="Arial CE"/>
        <family val="2"/>
      </rPr>
      <t>, z tego:</t>
    </r>
  </si>
  <si>
    <r>
      <t xml:space="preserve">   - rozdział </t>
    </r>
    <r>
      <rPr>
        <b/>
        <sz val="10"/>
        <rFont val="Arial CE"/>
        <family val="2"/>
      </rPr>
      <t xml:space="preserve"> 85401</t>
    </r>
    <r>
      <rPr>
        <sz val="10"/>
        <rFont val="Arial CE"/>
        <family val="2"/>
      </rPr>
      <t xml:space="preserve"> Szkoła Podstawowa nr. 1 Gołdap</t>
    </r>
  </si>
  <si>
    <r>
      <t xml:space="preserve">   - rozdział  </t>
    </r>
    <r>
      <rPr>
        <b/>
        <sz val="10"/>
        <rFont val="Arial CE"/>
        <family val="2"/>
      </rPr>
      <t>85401</t>
    </r>
    <r>
      <rPr>
        <sz val="10"/>
        <rFont val="Arial CE"/>
        <family val="2"/>
      </rPr>
      <t xml:space="preserve"> Szkoła Nr. 2 Gołdap</t>
    </r>
  </si>
  <si>
    <r>
      <t xml:space="preserve">   -rozdział  </t>
    </r>
    <r>
      <rPr>
        <b/>
        <sz val="10"/>
        <rFont val="Arial CE"/>
        <family val="2"/>
      </rPr>
      <t>85401</t>
    </r>
    <r>
      <rPr>
        <sz val="10"/>
        <rFont val="Arial CE"/>
        <family val="2"/>
      </rPr>
      <t xml:space="preserve"> ZS Grabowo</t>
    </r>
  </si>
  <si>
    <r>
      <t>Załącznik nr 11
do Zarządzenia Nr 206</t>
    </r>
    <r>
      <rPr>
        <b/>
        <sz val="9"/>
        <color indexed="8"/>
        <rFont val="Arial"/>
        <family val="2"/>
      </rPr>
      <t xml:space="preserve">/VIII / 2011 </t>
    </r>
    <r>
      <rPr>
        <b/>
        <sz val="9"/>
        <rFont val="Lucida Sans Unicode"/>
        <family val="2"/>
      </rPr>
      <t xml:space="preserve">Burmistrza Gołdapi
z dnia 25 </t>
    </r>
    <r>
      <rPr>
        <b/>
        <sz val="9"/>
        <color indexed="8"/>
        <rFont val="Arial"/>
        <family val="2"/>
      </rPr>
      <t xml:space="preserve"> sierpnia 2011 roku</t>
    </r>
  </si>
  <si>
    <t>Wydatki na wieloletnie programy inwestycyjne realizowane w 2011 r. zgodne z WPF</t>
  </si>
  <si>
    <t>§**</t>
  </si>
  <si>
    <t>Nazwa zadania inwestycyjnego
i okres realizacji
(w latach)</t>
  </si>
  <si>
    <t>Łączne koszty finansowe</t>
  </si>
  <si>
    <t>Jednostka organizacyjna realizująca zadanie lub koordynująca program</t>
  </si>
  <si>
    <t>rok budżetowy 2011 (8+9+10+11)</t>
  </si>
  <si>
    <t>środki pochodzące z innych  źr.*</t>
  </si>
  <si>
    <t>Budowa wodociągów wiejskich w Gminie Gołdap, Pogorzel – Kozaki, Galwiecie – Botkuny, Grabowo – Kolonia</t>
  </si>
  <si>
    <t>U M WIK</t>
  </si>
  <si>
    <t>Modernizacja ulicy Sosnowej</t>
  </si>
  <si>
    <t>Budowa cmentarza komunalnego</t>
  </si>
  <si>
    <t>Modernizacja ujęcia wodnego w Gołdapi MASTERPLAN dla Wielkich Jezior Mazurskich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</si>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</sst>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@"/>
    <numFmt numFmtId="167" formatCode="#,##0.00;\-#,##0.00"/>
    <numFmt numFmtId="168" formatCode="#,##0.00"/>
    <numFmt numFmtId="169" formatCode="0"/>
    <numFmt numFmtId="170" formatCode="YYYY/MM/DD"/>
    <numFmt numFmtId="171" formatCode="#,##0.00;[RED]\-#,##0.00"/>
    <numFmt numFmtId="172" formatCode="#,##0.00\ [$zł-415];[RED]\-#,##0.00\ [$zł-415]"/>
    <numFmt numFmtId="173" formatCode="#,###.00"/>
    <numFmt numFmtId="174" formatCode="0.0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8"/>
      <name val="Arial CE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 CE"/>
      <family val="2"/>
    </font>
    <font>
      <b/>
      <sz val="14"/>
      <name val="Lucida Sans Unicode"/>
      <family val="2"/>
    </font>
    <font>
      <sz val="10"/>
      <name val="Lucida Sans Unicode"/>
      <family val="2"/>
    </font>
    <font>
      <sz val="8"/>
      <name val="Lucida Sans Unicode"/>
      <family val="2"/>
    </font>
    <font>
      <b/>
      <sz val="10"/>
      <name val="Lucida Sans Unicode"/>
      <family val="2"/>
    </font>
    <font>
      <sz val="7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sz val="14"/>
      <name val="Arial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vertAlign val="superscript"/>
      <sz val="10"/>
      <name val="Arial CE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CE"/>
      <family val="2"/>
    </font>
    <font>
      <sz val="6"/>
      <name val="Arial CE"/>
      <family val="2"/>
    </font>
    <font>
      <i/>
      <sz val="9"/>
      <name val="Arial CE"/>
      <family val="2"/>
    </font>
    <font>
      <sz val="10.5"/>
      <color indexed="8"/>
      <name val="Arial CE"/>
      <family val="2"/>
    </font>
    <font>
      <b/>
      <sz val="10.5"/>
      <name val="Arial CE"/>
      <family val="2"/>
    </font>
    <font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24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/>
    </xf>
    <xf numFmtId="164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5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 wrapText="1"/>
    </xf>
    <xf numFmtId="164" fontId="22" fillId="20" borderId="10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/>
    </xf>
    <xf numFmtId="165" fontId="22" fillId="20" borderId="10" xfId="0" applyNumberFormat="1" applyFont="1" applyFill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center"/>
    </xf>
    <xf numFmtId="164" fontId="23" fillId="0" borderId="11" xfId="0" applyFont="1" applyBorder="1" applyAlignment="1">
      <alignment vertical="center"/>
    </xf>
    <xf numFmtId="166" fontId="23" fillId="0" borderId="11" xfId="0" applyNumberFormat="1" applyFont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167" fontId="23" fillId="0" borderId="11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horizontal="right" vertical="center"/>
    </xf>
    <xf numFmtId="167" fontId="27" fillId="0" borderId="11" xfId="0" applyNumberFormat="1" applyFont="1" applyBorder="1" applyAlignment="1">
      <alignment horizontal="right" vertical="center"/>
    </xf>
    <xf numFmtId="164" fontId="23" fillId="0" borderId="11" xfId="0" applyFont="1" applyBorder="1" applyAlignment="1">
      <alignment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165" fontId="23" fillId="0" borderId="11" xfId="0" applyNumberFormat="1" applyFont="1" applyBorder="1" applyAlignment="1">
      <alignment horizontal="right" vertical="center"/>
    </xf>
    <xf numFmtId="167" fontId="23" fillId="0" borderId="11" xfId="0" applyNumberFormat="1" applyFont="1" applyBorder="1" applyAlignment="1">
      <alignment horizontal="right" vertical="center"/>
    </xf>
    <xf numFmtId="164" fontId="28" fillId="0" borderId="11" xfId="0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right" vertical="center"/>
    </xf>
    <xf numFmtId="167" fontId="29" fillId="0" borderId="11" xfId="0" applyNumberFormat="1" applyFont="1" applyBorder="1" applyAlignment="1">
      <alignment horizontal="right" vertical="center"/>
    </xf>
    <xf numFmtId="165" fontId="21" fillId="0" borderId="11" xfId="0" applyNumberFormat="1" applyFont="1" applyBorder="1" applyAlignment="1">
      <alignment horizontal="right" vertical="center" wrapText="1"/>
    </xf>
    <xf numFmtId="164" fontId="23" fillId="0" borderId="11" xfId="0" applyFont="1" applyBorder="1" applyAlignment="1">
      <alignment horizontal="left" vertical="center"/>
    </xf>
    <xf numFmtId="164" fontId="23" fillId="0" borderId="11" xfId="0" applyFont="1" applyBorder="1" applyAlignment="1">
      <alignment horizontal="left" vertical="center" wrapText="1"/>
    </xf>
    <xf numFmtId="165" fontId="28" fillId="0" borderId="11" xfId="0" applyNumberFormat="1" applyFont="1" applyBorder="1" applyAlignment="1">
      <alignment horizontal="right" vertical="center"/>
    </xf>
    <xf numFmtId="164" fontId="28" fillId="24" borderId="11" xfId="0" applyFont="1" applyFill="1" applyBorder="1" applyAlignment="1">
      <alignment horizontal="center" vertical="center"/>
    </xf>
    <xf numFmtId="165" fontId="29" fillId="24" borderId="11" xfId="0" applyNumberFormat="1" applyFont="1" applyFill="1" applyBorder="1" applyAlignment="1">
      <alignment horizontal="right" vertical="center"/>
    </xf>
    <xf numFmtId="167" fontId="29" fillId="24" borderId="11" xfId="0" applyNumberFormat="1" applyFont="1" applyFill="1" applyBorder="1" applyAlignment="1">
      <alignment horizontal="right" vertical="center"/>
    </xf>
    <xf numFmtId="164" fontId="30" fillId="0" borderId="0" xfId="54" applyFont="1">
      <alignment/>
      <protection/>
    </xf>
    <xf numFmtId="164" fontId="31" fillId="0" borderId="0" xfId="54" applyFont="1">
      <alignment/>
      <protection/>
    </xf>
    <xf numFmtId="164" fontId="22" fillId="0" borderId="0" xfId="54" applyFont="1" applyBorder="1" applyAlignment="1">
      <alignment horizontal="center"/>
      <protection/>
    </xf>
    <xf numFmtId="164" fontId="24" fillId="0" borderId="0" xfId="0" applyFont="1" applyBorder="1" applyAlignment="1">
      <alignment wrapText="1"/>
    </xf>
    <xf numFmtId="164" fontId="22" fillId="0" borderId="0" xfId="54" applyFont="1" applyBorder="1" applyAlignment="1">
      <alignment horizontal="left"/>
      <protection/>
    </xf>
    <xf numFmtId="164" fontId="31" fillId="20" borderId="10" xfId="54" applyFont="1" applyFill="1" applyBorder="1" applyAlignment="1">
      <alignment horizontal="center" vertical="center"/>
      <protection/>
    </xf>
    <xf numFmtId="164" fontId="31" fillId="20" borderId="10" xfId="54" applyFont="1" applyFill="1" applyBorder="1" applyAlignment="1">
      <alignment horizontal="center" vertical="center" wrapText="1"/>
      <protection/>
    </xf>
    <xf numFmtId="164" fontId="26" fillId="0" borderId="10" xfId="54" applyFont="1" applyBorder="1" applyAlignment="1">
      <alignment horizontal="center" vertical="center"/>
      <protection/>
    </xf>
    <xf numFmtId="164" fontId="32" fillId="0" borderId="10" xfId="54" applyFont="1" applyBorder="1" applyAlignment="1">
      <alignment horizontal="center" vertical="center"/>
      <protection/>
    </xf>
    <xf numFmtId="164" fontId="31" fillId="0" borderId="12" xfId="54" applyFont="1" applyBorder="1" applyAlignment="1">
      <alignment horizontal="center"/>
      <protection/>
    </xf>
    <xf numFmtId="164" fontId="31" fillId="0" borderId="12" xfId="54" applyFont="1" applyBorder="1">
      <alignment/>
      <protection/>
    </xf>
    <xf numFmtId="168" fontId="31" fillId="0" borderId="12" xfId="0" applyNumberFormat="1" applyFont="1" applyBorder="1" applyAlignment="1">
      <alignment/>
    </xf>
    <xf numFmtId="166" fontId="30" fillId="0" borderId="13" xfId="54" applyNumberFormat="1" applyFont="1" applyBorder="1" applyAlignment="1">
      <alignment horizontal="center" vertical="center"/>
      <protection/>
    </xf>
    <xf numFmtId="164" fontId="30" fillId="0" borderId="13" xfId="54" applyFont="1" applyBorder="1">
      <alignment/>
      <protection/>
    </xf>
    <xf numFmtId="165" fontId="30" fillId="0" borderId="13" xfId="54" applyNumberFormat="1" applyFont="1" applyBorder="1" applyAlignment="1">
      <alignment horizontal="center"/>
      <protection/>
    </xf>
    <xf numFmtId="168" fontId="30" fillId="0" borderId="13" xfId="54" applyNumberFormat="1" applyFont="1" applyBorder="1">
      <alignment/>
      <protection/>
    </xf>
    <xf numFmtId="168" fontId="30" fillId="0" borderId="13" xfId="54" applyNumberFormat="1" applyFont="1" applyBorder="1" applyAlignment="1">
      <alignment horizontal="right"/>
      <protection/>
    </xf>
    <xf numFmtId="168" fontId="31" fillId="0" borderId="13" xfId="54" applyNumberFormat="1" applyFont="1" applyBorder="1" applyAlignment="1">
      <alignment horizontal="right"/>
      <protection/>
    </xf>
    <xf numFmtId="169" fontId="30" fillId="0" borderId="13" xfId="54" applyNumberFormat="1" applyFont="1" applyBorder="1" applyAlignment="1">
      <alignment horizontal="center" wrapText="1"/>
      <protection/>
    </xf>
    <xf numFmtId="168" fontId="30" fillId="0" borderId="13" xfId="54" applyNumberFormat="1" applyFont="1" applyBorder="1" applyAlignment="1">
      <alignment horizontal="right" vertical="top"/>
      <protection/>
    </xf>
    <xf numFmtId="168" fontId="31" fillId="0" borderId="13" xfId="54" applyNumberFormat="1" applyFont="1" applyBorder="1" applyAlignment="1">
      <alignment horizontal="right" vertical="top"/>
      <protection/>
    </xf>
    <xf numFmtId="164" fontId="30" fillId="0" borderId="13" xfId="54" applyFont="1" applyBorder="1" applyAlignment="1">
      <alignment horizontal="left"/>
      <protection/>
    </xf>
    <xf numFmtId="170" fontId="30" fillId="0" borderId="13" xfId="54" applyNumberFormat="1" applyFont="1" applyBorder="1" applyAlignment="1">
      <alignment horizontal="center" vertical="center"/>
      <protection/>
    </xf>
    <xf numFmtId="168" fontId="23" fillId="0" borderId="0" xfId="0" applyNumberFormat="1" applyFont="1" applyAlignment="1">
      <alignment/>
    </xf>
    <xf numFmtId="165" fontId="30" fillId="0" borderId="13" xfId="54" applyNumberFormat="1" applyFont="1" applyBorder="1" applyAlignment="1">
      <alignment horizontal="center" wrapText="1"/>
      <protection/>
    </xf>
    <xf numFmtId="168" fontId="31" fillId="0" borderId="12" xfId="0" applyNumberFormat="1" applyFont="1" applyBorder="1" applyAlignment="1">
      <alignment horizontal="right"/>
    </xf>
    <xf numFmtId="168" fontId="30" fillId="0" borderId="13" xfId="54" applyNumberFormat="1" applyFont="1" applyBorder="1" applyAlignment="1">
      <alignment horizontal="center"/>
      <protection/>
    </xf>
    <xf numFmtId="170" fontId="31" fillId="0" borderId="13" xfId="54" applyNumberFormat="1" applyFont="1" applyBorder="1" applyAlignment="1">
      <alignment horizontal="center" vertical="center"/>
      <protection/>
    </xf>
    <xf numFmtId="164" fontId="30" fillId="0" borderId="0" xfId="54" applyFont="1" applyBorder="1" applyAlignment="1">
      <alignment horizontal="left"/>
      <protection/>
    </xf>
    <xf numFmtId="164" fontId="23" fillId="0" borderId="0" xfId="0" applyFont="1" applyAlignment="1">
      <alignment wrapText="1"/>
    </xf>
    <xf numFmtId="164" fontId="33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left" wrapText="1"/>
    </xf>
    <xf numFmtId="164" fontId="34" fillId="0" borderId="0" xfId="0" applyFont="1" applyBorder="1" applyAlignment="1">
      <alignment horizontal="center" vertical="center" wrapText="1"/>
    </xf>
    <xf numFmtId="164" fontId="35" fillId="0" borderId="0" xfId="0" applyFont="1" applyAlignment="1">
      <alignment vertical="center"/>
    </xf>
    <xf numFmtId="164" fontId="35" fillId="0" borderId="0" xfId="0" applyFont="1" applyAlignment="1">
      <alignment/>
    </xf>
    <xf numFmtId="164" fontId="36" fillId="0" borderId="0" xfId="0" applyFont="1" applyAlignment="1">
      <alignment horizontal="right" vertical="center"/>
    </xf>
    <xf numFmtId="164" fontId="37" fillId="23" borderId="11" xfId="0" applyFont="1" applyFill="1" applyBorder="1" applyAlignment="1">
      <alignment horizontal="center" vertical="center" textRotation="90" wrapText="1"/>
    </xf>
    <xf numFmtId="164" fontId="37" fillId="23" borderId="11" xfId="0" applyFont="1" applyFill="1" applyBorder="1" applyAlignment="1">
      <alignment horizontal="center" vertical="center" wrapText="1"/>
    </xf>
    <xf numFmtId="164" fontId="38" fillId="0" borderId="10" xfId="0" applyFont="1" applyBorder="1" applyAlignment="1">
      <alignment horizontal="center" vertical="center"/>
    </xf>
    <xf numFmtId="164" fontId="21" fillId="0" borderId="11" xfId="0" applyFont="1" applyBorder="1" applyAlignment="1">
      <alignment horizontal="right" vertical="center"/>
    </xf>
    <xf numFmtId="164" fontId="21" fillId="0" borderId="11" xfId="0" applyFont="1" applyBorder="1" applyAlignment="1">
      <alignment horizontal="center" vertical="center"/>
    </xf>
    <xf numFmtId="168" fontId="22" fillId="0" borderId="11" xfId="0" applyNumberFormat="1" applyFont="1" applyBorder="1" applyAlignment="1">
      <alignment vertical="center"/>
    </xf>
    <xf numFmtId="168" fontId="21" fillId="0" borderId="11" xfId="0" applyNumberFormat="1" applyFont="1" applyBorder="1" applyAlignment="1">
      <alignment horizontal="right" vertical="center"/>
    </xf>
    <xf numFmtId="168" fontId="39" fillId="0" borderId="11" xfId="0" applyNumberFormat="1" applyFont="1" applyBorder="1" applyAlignment="1">
      <alignment vertical="center"/>
    </xf>
    <xf numFmtId="168" fontId="21" fillId="0" borderId="11" xfId="0" applyNumberFormat="1" applyFont="1" applyBorder="1" applyAlignment="1">
      <alignment vertical="center"/>
    </xf>
    <xf numFmtId="164" fontId="21" fillId="0" borderId="11" xfId="0" applyFont="1" applyBorder="1" applyAlignment="1">
      <alignment vertical="center"/>
    </xf>
    <xf numFmtId="168" fontId="40" fillId="0" borderId="11" xfId="0" applyNumberFormat="1" applyFont="1" applyBorder="1" applyAlignment="1">
      <alignment horizontal="right" vertical="center"/>
    </xf>
    <xf numFmtId="168" fontId="33" fillId="0" borderId="11" xfId="0" applyNumberFormat="1" applyFont="1" applyBorder="1" applyAlignment="1">
      <alignment vertical="center"/>
    </xf>
    <xf numFmtId="168" fontId="40" fillId="0" borderId="11" xfId="0" applyNumberFormat="1" applyFont="1" applyBorder="1" applyAlignment="1">
      <alignment vertical="center"/>
    </xf>
    <xf numFmtId="168" fontId="41" fillId="0" borderId="11" xfId="0" applyNumberFormat="1" applyFont="1" applyBorder="1" applyAlignment="1">
      <alignment horizontal="right" vertical="center"/>
    </xf>
    <xf numFmtId="168" fontId="41" fillId="0" borderId="11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164" fontId="33" fillId="0" borderId="11" xfId="0" applyFont="1" applyBorder="1" applyAlignment="1">
      <alignment horizontal="center" vertical="center"/>
    </xf>
    <xf numFmtId="171" fontId="33" fillId="0" borderId="11" xfId="0" applyNumberFormat="1" applyFont="1" applyBorder="1" applyAlignment="1">
      <alignment horizontal="center" vertical="center"/>
    </xf>
    <xf numFmtId="168" fontId="33" fillId="0" borderId="11" xfId="0" applyNumberFormat="1" applyFont="1" applyBorder="1" applyAlignment="1">
      <alignment horizontal="right" vertical="center"/>
    </xf>
    <xf numFmtId="164" fontId="23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42" fillId="0" borderId="0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37" fillId="23" borderId="10" xfId="0" applyFont="1" applyFill="1" applyBorder="1" applyAlignment="1">
      <alignment horizontal="center" vertical="center" textRotation="90"/>
    </xf>
    <xf numFmtId="164" fontId="37" fillId="23" borderId="10" xfId="0" applyFont="1" applyFill="1" applyBorder="1" applyAlignment="1">
      <alignment horizontal="center" vertical="center"/>
    </xf>
    <xf numFmtId="164" fontId="37" fillId="23" borderId="10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right" vertical="center"/>
    </xf>
    <xf numFmtId="167" fontId="1" fillId="0" borderId="12" xfId="0" applyNumberFormat="1" applyFont="1" applyBorder="1" applyAlignment="1">
      <alignment horizontal="right" vertical="center"/>
    </xf>
    <xf numFmtId="164" fontId="1" fillId="0" borderId="12" xfId="0" applyFont="1" applyBorder="1" applyAlignment="1">
      <alignment horizontal="center" vertical="center"/>
    </xf>
    <xf numFmtId="167" fontId="1" fillId="0" borderId="12" xfId="0" applyNumberFormat="1" applyFont="1" applyBorder="1" applyAlignment="1">
      <alignment vertical="center"/>
    </xf>
    <xf numFmtId="164" fontId="44" fillId="0" borderId="10" xfId="0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right" vertical="center"/>
    </xf>
    <xf numFmtId="164" fontId="45" fillId="0" borderId="0" xfId="0" applyFont="1" applyAlignment="1">
      <alignment vertical="center"/>
    </xf>
    <xf numFmtId="164" fontId="42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1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22" fillId="20" borderId="10" xfId="0" applyFont="1" applyFill="1" applyBorder="1" applyAlignment="1">
      <alignment vertical="center"/>
    </xf>
    <xf numFmtId="164" fontId="1" fillId="20" borderId="10" xfId="0" applyFont="1" applyFill="1" applyBorder="1" applyAlignment="1">
      <alignment horizontal="center" vertical="center"/>
    </xf>
    <xf numFmtId="165" fontId="1" fillId="20" borderId="10" xfId="0" applyNumberFormat="1" applyFont="1" applyFill="1" applyBorder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 wrapText="1"/>
    </xf>
    <xf numFmtId="164" fontId="22" fillId="20" borderId="11" xfId="0" applyFont="1" applyFill="1" applyBorder="1" applyAlignment="1">
      <alignment horizontal="center" vertical="center" wrapText="1"/>
    </xf>
    <xf numFmtId="164" fontId="39" fillId="20" borderId="11" xfId="0" applyFont="1" applyFill="1" applyBorder="1" applyAlignment="1">
      <alignment horizontal="center"/>
    </xf>
    <xf numFmtId="164" fontId="22" fillId="0" borderId="11" xfId="0" applyFont="1" applyBorder="1" applyAlignment="1">
      <alignment horizontal="left" vertical="center"/>
    </xf>
    <xf numFmtId="172" fontId="22" fillId="0" borderId="11" xfId="0" applyNumberFormat="1" applyFont="1" applyBorder="1" applyAlignment="1">
      <alignment horizontal="right" vertical="center" wrapText="1"/>
    </xf>
    <xf numFmtId="164" fontId="0" fillId="0" borderId="11" xfId="0" applyBorder="1" applyAlignment="1">
      <alignment horizontal="center"/>
    </xf>
    <xf numFmtId="164" fontId="1" fillId="0" borderId="11" xfId="0" applyFont="1" applyBorder="1" applyAlignment="1">
      <alignment/>
    </xf>
    <xf numFmtId="172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7" fontId="0" fillId="0" borderId="11" xfId="0" applyNumberFormat="1" applyBorder="1" applyAlignment="1">
      <alignment/>
    </xf>
    <xf numFmtId="164" fontId="22" fillId="0" borderId="11" xfId="0" applyFont="1" applyBorder="1" applyAlignment="1">
      <alignment/>
    </xf>
    <xf numFmtId="172" fontId="22" fillId="0" borderId="11" xfId="0" applyNumberFormat="1" applyFont="1" applyBorder="1" applyAlignment="1">
      <alignment/>
    </xf>
    <xf numFmtId="164" fontId="22" fillId="24" borderId="11" xfId="0" applyFont="1" applyFill="1" applyBorder="1" applyAlignment="1">
      <alignment horizontal="center"/>
    </xf>
    <xf numFmtId="172" fontId="22" fillId="24" borderId="11" xfId="0" applyNumberFormat="1" applyFont="1" applyFill="1" applyBorder="1" applyAlignment="1">
      <alignment/>
    </xf>
    <xf numFmtId="172" fontId="39" fillId="20" borderId="11" xfId="0" applyNumberFormat="1" applyFont="1" applyFill="1" applyBorder="1" applyAlignment="1">
      <alignment/>
    </xf>
    <xf numFmtId="164" fontId="0" fillId="0" borderId="0" xfId="0" applyFont="1" applyAlignment="1">
      <alignment horizontal="right" vertical="center"/>
    </xf>
    <xf numFmtId="164" fontId="39" fillId="20" borderId="10" xfId="0" applyFont="1" applyFill="1" applyBorder="1" applyAlignment="1">
      <alignment horizontal="center" vertical="center"/>
    </xf>
    <xf numFmtId="164" fontId="39" fillId="20" borderId="11" xfId="0" applyFont="1" applyFill="1" applyBorder="1" applyAlignment="1">
      <alignment horizontal="center" vertical="center"/>
    </xf>
    <xf numFmtId="164" fontId="50" fillId="20" borderId="11" xfId="0" applyFont="1" applyFill="1" applyBorder="1" applyAlignment="1">
      <alignment horizontal="center" vertical="center"/>
    </xf>
    <xf numFmtId="164" fontId="51" fillId="0" borderId="10" xfId="0" applyFont="1" applyBorder="1" applyAlignment="1">
      <alignment horizontal="center" vertical="center"/>
    </xf>
    <xf numFmtId="164" fontId="51" fillId="0" borderId="11" xfId="0" applyFont="1" applyBorder="1" applyAlignment="1">
      <alignment horizontal="center"/>
    </xf>
    <xf numFmtId="164" fontId="51" fillId="0" borderId="11" xfId="0" applyFont="1" applyBorder="1" applyAlignment="1">
      <alignment/>
    </xf>
    <xf numFmtId="164" fontId="51" fillId="0" borderId="0" xfId="0" applyFont="1" applyAlignment="1">
      <alignment/>
    </xf>
    <xf numFmtId="164" fontId="39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left"/>
    </xf>
    <xf numFmtId="164" fontId="0" fillId="0" borderId="12" xfId="0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73" fontId="0" fillId="0" borderId="12" xfId="0" applyNumberFormat="1" applyFont="1" applyBorder="1" applyAlignment="1">
      <alignment horizontal="right"/>
    </xf>
    <xf numFmtId="174" fontId="0" fillId="0" borderId="12" xfId="0" applyNumberFormat="1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39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/>
    </xf>
    <xf numFmtId="168" fontId="0" fillId="0" borderId="14" xfId="0" applyNumberFormat="1" applyFont="1" applyBorder="1" applyAlignment="1">
      <alignment/>
    </xf>
    <xf numFmtId="164" fontId="0" fillId="0" borderId="15" xfId="0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164" fontId="0" fillId="0" borderId="15" xfId="0" applyFont="1" applyBorder="1" applyAlignment="1">
      <alignment wrapText="1"/>
    </xf>
    <xf numFmtId="165" fontId="0" fillId="0" borderId="15" xfId="0" applyNumberFormat="1" applyFont="1" applyBorder="1" applyAlignment="1">
      <alignment/>
    </xf>
    <xf numFmtId="164" fontId="39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vertical="center"/>
    </xf>
    <xf numFmtId="167" fontId="39" fillId="0" borderId="10" xfId="0" applyNumberFormat="1" applyFont="1" applyBorder="1" applyAlignment="1">
      <alignment vertical="center"/>
    </xf>
    <xf numFmtId="164" fontId="45" fillId="0" borderId="0" xfId="0" applyFont="1" applyAlignment="1">
      <alignment/>
    </xf>
    <xf numFmtId="165" fontId="0" fillId="0" borderId="0" xfId="0" applyNumberFormat="1" applyAlignment="1">
      <alignment/>
    </xf>
    <xf numFmtId="164" fontId="48" fillId="0" borderId="0" xfId="0" applyFont="1" applyBorder="1" applyAlignment="1">
      <alignment horizontal="center" wrapText="1"/>
    </xf>
    <xf numFmtId="164" fontId="20" fillId="0" borderId="0" xfId="0" applyFont="1" applyAlignment="1">
      <alignment horizontal="center" vertical="center"/>
    </xf>
    <xf numFmtId="164" fontId="39" fillId="20" borderId="10" xfId="0" applyFont="1" applyFill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6" fontId="0" fillId="0" borderId="12" xfId="0" applyNumberFormat="1" applyFont="1" applyBorder="1" applyAlignment="1">
      <alignment vertical="center"/>
    </xf>
    <xf numFmtId="168" fontId="39" fillId="0" borderId="12" xfId="0" applyNumberFormat="1" applyFont="1" applyBorder="1" applyAlignment="1">
      <alignment vertical="center"/>
    </xf>
    <xf numFmtId="168" fontId="0" fillId="0" borderId="12" xfId="0" applyNumberFormat="1" applyBorder="1" applyAlignment="1">
      <alignment vertical="center"/>
    </xf>
    <xf numFmtId="164" fontId="0" fillId="0" borderId="13" xfId="0" applyBorder="1" applyAlignment="1">
      <alignment horizontal="center" vertical="center"/>
    </xf>
    <xf numFmtId="166" fontId="0" fillId="0" borderId="13" xfId="0" applyNumberFormat="1" applyFont="1" applyBorder="1" applyAlignment="1">
      <alignment horizontal="left" vertical="center" indent="1"/>
    </xf>
    <xf numFmtId="168" fontId="0" fillId="0" borderId="13" xfId="0" applyNumberFormat="1" applyBorder="1" applyAlignment="1">
      <alignment vertical="center"/>
    </xf>
    <xf numFmtId="166" fontId="0" fillId="0" borderId="16" xfId="0" applyNumberFormat="1" applyFont="1" applyBorder="1" applyAlignment="1">
      <alignment vertical="center"/>
    </xf>
    <xf numFmtId="168" fontId="39" fillId="0" borderId="13" xfId="0" applyNumberFormat="1" applyFon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168" fontId="39" fillId="0" borderId="10" xfId="0" applyNumberFormat="1" applyFont="1" applyBorder="1" applyAlignment="1">
      <alignment vertical="center"/>
    </xf>
    <xf numFmtId="164" fontId="39" fillId="0" borderId="0" xfId="0" applyFont="1" applyAlignment="1">
      <alignment/>
    </xf>
    <xf numFmtId="164" fontId="52" fillId="0" borderId="0" xfId="0" applyFont="1" applyAlignment="1">
      <alignment/>
    </xf>
    <xf numFmtId="164" fontId="53" fillId="0" borderId="0" xfId="0" applyFont="1" applyBorder="1" applyAlignment="1">
      <alignment horizontal="left" vertical="center"/>
    </xf>
    <xf numFmtId="164" fontId="48" fillId="20" borderId="11" xfId="0" applyFont="1" applyFill="1" applyBorder="1" applyAlignment="1">
      <alignment horizontal="center" vertical="center"/>
    </xf>
    <xf numFmtId="164" fontId="48" fillId="20" borderId="11" xfId="0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1" xfId="0" applyFont="1" applyBorder="1" applyAlignment="1">
      <alignment vertical="center"/>
    </xf>
    <xf numFmtId="164" fontId="13" fillId="0" borderId="11" xfId="0" applyFont="1" applyBorder="1" applyAlignment="1">
      <alignment vertical="center" wrapText="1"/>
    </xf>
    <xf numFmtId="168" fontId="13" fillId="0" borderId="11" xfId="0" applyNumberFormat="1" applyFont="1" applyBorder="1" applyAlignment="1">
      <alignment vertical="center"/>
    </xf>
    <xf numFmtId="168" fontId="13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vertical="center"/>
    </xf>
    <xf numFmtId="164" fontId="44" fillId="0" borderId="11" xfId="0" applyFont="1" applyBorder="1" applyAlignment="1">
      <alignment horizontal="center" vertical="center"/>
    </xf>
    <xf numFmtId="168" fontId="29" fillId="0" borderId="11" xfId="0" applyNumberFormat="1" applyFont="1" applyBorder="1" applyAlignment="1">
      <alignment vertical="center"/>
    </xf>
    <xf numFmtId="164" fontId="29" fillId="0" borderId="17" xfId="0" applyFont="1" applyBorder="1" applyAlignment="1">
      <alignment horizontal="center" vertical="center"/>
    </xf>
    <xf numFmtId="167" fontId="54" fillId="0" borderId="11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55" fillId="0" borderId="0" xfId="0" applyFont="1" applyAlignment="1">
      <alignment horizontal="center" vertical="center"/>
    </xf>
    <xf numFmtId="164" fontId="55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107" zoomScaleNormal="107" workbookViewId="0" topLeftCell="F5">
      <selection activeCell="M7" sqref="M7"/>
    </sheetView>
  </sheetViews>
  <sheetFormatPr defaultColWidth="9.00390625" defaultRowHeight="12.75"/>
  <cols>
    <col min="1" max="1" width="4.375" style="1" customWidth="1"/>
    <col min="2" max="2" width="5.25390625" style="1" customWidth="1"/>
    <col min="3" max="3" width="6.50390625" style="1" customWidth="1"/>
    <col min="4" max="4" width="3.25390625" style="1" customWidth="1"/>
    <col min="5" max="5" width="38.75390625" style="1" customWidth="1"/>
    <col min="6" max="6" width="11.625" style="1" customWidth="1"/>
    <col min="7" max="7" width="11.875" style="1" customWidth="1"/>
    <col min="8" max="8" width="9.625" style="2" customWidth="1"/>
    <col min="9" max="9" width="11.625" style="1" customWidth="1"/>
    <col min="10" max="10" width="12.375" style="1" customWidth="1"/>
    <col min="11" max="11" width="15.375" style="1" customWidth="1"/>
    <col min="12" max="12" width="11.125" style="1" customWidth="1"/>
    <col min="13" max="13" width="15.875" style="1" customWidth="1"/>
    <col min="14" max="14" width="12.00390625" style="1" customWidth="1"/>
    <col min="15" max="15" width="15.375" style="1" customWidth="1"/>
    <col min="16" max="16" width="14.625" style="1" customWidth="1"/>
    <col min="17" max="17" width="12.125" style="1" customWidth="1"/>
    <col min="18" max="18" width="14.875" style="1" customWidth="1"/>
    <col min="19" max="16384" width="9.125" style="1" customWidth="1"/>
  </cols>
  <sheetData>
    <row r="1" spans="1:16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 s="4"/>
      <c r="P1" s="5" t="s">
        <v>0</v>
      </c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/>
      <c r="O2" s="6"/>
      <c r="P2" s="7" t="s">
        <v>1</v>
      </c>
      <c r="Q2" s="8"/>
      <c r="R2" s="8"/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/>
      <c r="O3" s="9"/>
      <c r="P3" s="5" t="s">
        <v>2</v>
      </c>
      <c r="Q3" s="8"/>
      <c r="R3" s="8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/>
      <c r="O4" s="9"/>
      <c r="P4" s="5" t="s">
        <v>3</v>
      </c>
      <c r="Q4" s="8"/>
      <c r="R4" s="8"/>
    </row>
    <row r="5" spans="1:18" ht="18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"/>
      <c r="Q5" s="8"/>
      <c r="R5" s="8"/>
    </row>
    <row r="6" spans="1:16" ht="10.5" customHeight="1">
      <c r="A6" s="10"/>
      <c r="B6" s="10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2" t="s">
        <v>5</v>
      </c>
    </row>
    <row r="7" spans="1:18" s="16" customFormat="1" ht="18" customHeight="1">
      <c r="A7" s="13" t="s">
        <v>6</v>
      </c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  <c r="G7" s="14" t="s">
        <v>12</v>
      </c>
      <c r="H7" s="14" t="s">
        <v>13</v>
      </c>
      <c r="I7" s="14"/>
      <c r="J7" s="14"/>
      <c r="K7" s="14"/>
      <c r="L7" s="14"/>
      <c r="M7" s="14" t="s">
        <v>14</v>
      </c>
      <c r="N7" s="14" t="s">
        <v>15</v>
      </c>
      <c r="O7" s="14"/>
      <c r="P7" s="14"/>
      <c r="Q7" s="14"/>
      <c r="R7" s="14" t="s">
        <v>14</v>
      </c>
    </row>
    <row r="8" spans="1:18" s="16" customFormat="1" ht="12.75" customHeight="1">
      <c r="A8" s="13"/>
      <c r="B8" s="13"/>
      <c r="C8" s="13"/>
      <c r="D8" s="13"/>
      <c r="E8" s="14" t="s">
        <v>10</v>
      </c>
      <c r="F8" s="15"/>
      <c r="G8" s="15"/>
      <c r="H8" s="14" t="s">
        <v>16</v>
      </c>
      <c r="I8" s="14" t="s">
        <v>17</v>
      </c>
      <c r="J8" s="14"/>
      <c r="K8" s="14"/>
      <c r="L8" s="14"/>
      <c r="M8" s="14"/>
      <c r="N8" s="14" t="s">
        <v>18</v>
      </c>
      <c r="O8" s="14" t="s">
        <v>17</v>
      </c>
      <c r="P8" s="14"/>
      <c r="Q8" s="14"/>
      <c r="R8" s="14"/>
    </row>
    <row r="9" spans="1:18" s="16" customFormat="1" ht="29.25" customHeight="1">
      <c r="A9" s="13"/>
      <c r="B9" s="13"/>
      <c r="C9" s="13"/>
      <c r="D9" s="13"/>
      <c r="E9" s="14"/>
      <c r="F9" s="15"/>
      <c r="G9" s="15"/>
      <c r="H9" s="14"/>
      <c r="I9" s="14" t="s">
        <v>19</v>
      </c>
      <c r="J9" s="17" t="s">
        <v>20</v>
      </c>
      <c r="K9" s="17" t="s">
        <v>21</v>
      </c>
      <c r="L9" s="14" t="s">
        <v>22</v>
      </c>
      <c r="M9" s="14"/>
      <c r="N9" s="14"/>
      <c r="O9" s="14" t="s">
        <v>19</v>
      </c>
      <c r="P9" s="14" t="s">
        <v>23</v>
      </c>
      <c r="Q9" s="14" t="s">
        <v>24</v>
      </c>
      <c r="R9" s="14"/>
    </row>
    <row r="10" spans="1:18" s="16" customFormat="1" ht="12.75">
      <c r="A10" s="13"/>
      <c r="B10" s="13"/>
      <c r="C10" s="13"/>
      <c r="D10" s="13"/>
      <c r="E10" s="14"/>
      <c r="F10" s="15"/>
      <c r="G10" s="15"/>
      <c r="H10" s="14"/>
      <c r="I10" s="14"/>
      <c r="J10" s="17"/>
      <c r="K10" s="17"/>
      <c r="L10" s="14"/>
      <c r="M10" s="14"/>
      <c r="N10" s="14"/>
      <c r="O10" s="14"/>
      <c r="P10" s="14"/>
      <c r="Q10" s="14"/>
      <c r="R10" s="14"/>
    </row>
    <row r="11" spans="1:18" s="16" customFormat="1" ht="54.75" customHeight="1">
      <c r="A11" s="13"/>
      <c r="B11" s="13"/>
      <c r="C11" s="13"/>
      <c r="D11" s="13"/>
      <c r="E11" s="14"/>
      <c r="F11" s="15"/>
      <c r="G11" s="15"/>
      <c r="H11" s="14"/>
      <c r="I11" s="14"/>
      <c r="J11" s="17"/>
      <c r="K11" s="17"/>
      <c r="L11" s="14"/>
      <c r="M11" s="14"/>
      <c r="N11" s="14"/>
      <c r="O11" s="14"/>
      <c r="P11" s="14"/>
      <c r="Q11" s="14"/>
      <c r="R11" s="14"/>
    </row>
    <row r="12" spans="1:18" ht="24.7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</row>
    <row r="13" spans="1:18" ht="12.75">
      <c r="A13" s="19">
        <v>1</v>
      </c>
      <c r="B13" s="20" t="s">
        <v>25</v>
      </c>
      <c r="C13" s="20" t="s">
        <v>26</v>
      </c>
      <c r="D13" s="21"/>
      <c r="E13" s="22" t="s">
        <v>27</v>
      </c>
      <c r="F13" s="23">
        <v>3260000</v>
      </c>
      <c r="G13" s="23">
        <v>672926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f>SUM(O13:Q13)</f>
        <v>2282854</v>
      </c>
      <c r="O13" s="25">
        <v>942074</v>
      </c>
      <c r="P13" s="24">
        <v>0</v>
      </c>
      <c r="Q13" s="25">
        <v>1340780</v>
      </c>
      <c r="R13" s="26">
        <v>1010251.17</v>
      </c>
    </row>
    <row r="14" spans="1:18" ht="20.25" customHeight="1">
      <c r="A14" s="19">
        <v>2</v>
      </c>
      <c r="B14" s="20" t="s">
        <v>25</v>
      </c>
      <c r="C14" s="20" t="s">
        <v>26</v>
      </c>
      <c r="D14" s="21"/>
      <c r="E14" s="27" t="s">
        <v>28</v>
      </c>
      <c r="F14" s="23">
        <v>395000</v>
      </c>
      <c r="G14" s="24">
        <v>0</v>
      </c>
      <c r="H14" s="25">
        <f>SUM(I14:L14)</f>
        <v>395000</v>
      </c>
      <c r="I14" s="24">
        <v>0</v>
      </c>
      <c r="J14" s="25">
        <v>105000</v>
      </c>
      <c r="K14" s="28">
        <v>290000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6">
        <v>0</v>
      </c>
    </row>
    <row r="15" spans="1:18" ht="20.25" customHeight="1">
      <c r="A15" s="19">
        <v>3</v>
      </c>
      <c r="B15" s="20" t="s">
        <v>25</v>
      </c>
      <c r="C15" s="20" t="s">
        <v>26</v>
      </c>
      <c r="D15" s="21"/>
      <c r="E15" s="27" t="s">
        <v>29</v>
      </c>
      <c r="F15" s="23">
        <v>6000000</v>
      </c>
      <c r="G15" s="23">
        <v>4051418</v>
      </c>
      <c r="H15" s="25">
        <f>SUM(I15:L15)</f>
        <v>1948582</v>
      </c>
      <c r="I15" s="25">
        <v>603155</v>
      </c>
      <c r="J15" s="25">
        <v>312511</v>
      </c>
      <c r="K15" s="24">
        <v>0</v>
      </c>
      <c r="L15" s="29">
        <v>1032916</v>
      </c>
      <c r="M15" s="30">
        <v>109734.23</v>
      </c>
      <c r="N15" s="24">
        <v>0</v>
      </c>
      <c r="O15" s="24">
        <v>0</v>
      </c>
      <c r="P15" s="24">
        <v>0</v>
      </c>
      <c r="Q15" s="24">
        <v>0</v>
      </c>
      <c r="R15" s="26">
        <v>0</v>
      </c>
    </row>
    <row r="16" spans="1:18" ht="12.75">
      <c r="A16" s="19">
        <v>4</v>
      </c>
      <c r="B16" s="20" t="s">
        <v>25</v>
      </c>
      <c r="C16" s="20" t="s">
        <v>26</v>
      </c>
      <c r="D16" s="21"/>
      <c r="E16" s="27" t="s">
        <v>30</v>
      </c>
      <c r="F16" s="23">
        <v>15000</v>
      </c>
      <c r="G16" s="24">
        <v>0</v>
      </c>
      <c r="H16" s="25">
        <f>SUM(I16:L16)</f>
        <v>15000</v>
      </c>
      <c r="I16" s="25">
        <v>15000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6">
        <v>0</v>
      </c>
    </row>
    <row r="17" spans="1:18" ht="27.75" customHeight="1">
      <c r="A17" s="19">
        <v>5</v>
      </c>
      <c r="B17" s="20" t="s">
        <v>25</v>
      </c>
      <c r="C17" s="20" t="s">
        <v>26</v>
      </c>
      <c r="D17" s="21"/>
      <c r="E17" s="27" t="s">
        <v>31</v>
      </c>
      <c r="F17" s="23">
        <v>226000</v>
      </c>
      <c r="G17" s="24">
        <v>0</v>
      </c>
      <c r="H17" s="25">
        <f>SUM(I17:L17)</f>
        <v>226000</v>
      </c>
      <c r="I17" s="24">
        <v>0</v>
      </c>
      <c r="J17" s="24">
        <v>0</v>
      </c>
      <c r="K17" s="28">
        <v>226000</v>
      </c>
      <c r="L17" s="25"/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6">
        <v>0</v>
      </c>
    </row>
    <row r="18" spans="1:18" ht="27.75" customHeight="1">
      <c r="A18" s="31" t="s">
        <v>32</v>
      </c>
      <c r="B18" s="31"/>
      <c r="C18" s="31"/>
      <c r="D18" s="31"/>
      <c r="E18" s="31"/>
      <c r="F18" s="32">
        <f>SUM(F13:F17)</f>
        <v>9896000</v>
      </c>
      <c r="G18" s="32">
        <f>SUM(G13:G17)</f>
        <v>4724344</v>
      </c>
      <c r="H18" s="32">
        <f>SUM(H13:H17)</f>
        <v>2584582</v>
      </c>
      <c r="I18" s="32">
        <f>SUM(I13:I17)</f>
        <v>618155</v>
      </c>
      <c r="J18" s="32">
        <f>SUM(J13:J17)</f>
        <v>417511</v>
      </c>
      <c r="K18" s="32">
        <f>SUM(K13:K17)</f>
        <v>516000</v>
      </c>
      <c r="L18" s="32">
        <f>SUM(L13:L17)</f>
        <v>1032916</v>
      </c>
      <c r="M18" s="33">
        <f>SUM(M13:M17)</f>
        <v>109734.23</v>
      </c>
      <c r="N18" s="32">
        <f>SUM(N13:N17)</f>
        <v>2282854</v>
      </c>
      <c r="O18" s="32">
        <f>SUM(O13:O17)</f>
        <v>942074</v>
      </c>
      <c r="P18" s="32">
        <f>SUM(P13:P17)</f>
        <v>0</v>
      </c>
      <c r="Q18" s="32">
        <f>SUM(Q13:Q17)</f>
        <v>1340780</v>
      </c>
      <c r="R18" s="33">
        <f>SUM(R13:R17)</f>
        <v>1010251.17</v>
      </c>
    </row>
    <row r="19" spans="1:18" ht="27.75" customHeight="1">
      <c r="A19" s="19">
        <v>6</v>
      </c>
      <c r="B19" s="20" t="s">
        <v>33</v>
      </c>
      <c r="C19" s="20" t="s">
        <v>34</v>
      </c>
      <c r="D19" s="21"/>
      <c r="E19" s="27" t="s">
        <v>35</v>
      </c>
      <c r="F19" s="25">
        <v>480000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f>SUM(O19:Q19)</f>
        <v>30000</v>
      </c>
      <c r="O19" s="25">
        <v>30000</v>
      </c>
      <c r="P19" s="24">
        <v>0</v>
      </c>
      <c r="Q19" s="24">
        <v>0</v>
      </c>
      <c r="R19" s="24">
        <v>0</v>
      </c>
    </row>
    <row r="20" spans="1:18" ht="27.75" customHeight="1">
      <c r="A20" s="19">
        <v>7</v>
      </c>
      <c r="B20" s="20" t="s">
        <v>33</v>
      </c>
      <c r="C20" s="20" t="s">
        <v>34</v>
      </c>
      <c r="D20" s="21"/>
      <c r="E20" s="27" t="s">
        <v>36</v>
      </c>
      <c r="F20" s="25">
        <v>200000</v>
      </c>
      <c r="G20" s="24">
        <v>0</v>
      </c>
      <c r="H20" s="25">
        <f>SUM(I20:L20)</f>
        <v>200000</v>
      </c>
      <c r="I20" s="25">
        <v>100000</v>
      </c>
      <c r="J20" s="24">
        <v>0</v>
      </c>
      <c r="K20" s="25">
        <v>100000</v>
      </c>
      <c r="L20" s="24">
        <v>0</v>
      </c>
      <c r="M20" s="24">
        <v>4280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</row>
    <row r="21" spans="1:18" ht="27.75" customHeight="1">
      <c r="A21" s="19">
        <v>8</v>
      </c>
      <c r="B21" s="20" t="s">
        <v>33</v>
      </c>
      <c r="C21" s="20" t="s">
        <v>34</v>
      </c>
      <c r="D21" s="21"/>
      <c r="E21" s="27" t="s">
        <v>37</v>
      </c>
      <c r="F21" s="25">
        <v>1717700</v>
      </c>
      <c r="G21" s="24">
        <v>0</v>
      </c>
      <c r="H21" s="25">
        <f>SUM(I21:L21)</f>
        <v>1717700</v>
      </c>
      <c r="I21" s="24">
        <v>0</v>
      </c>
      <c r="J21" s="25">
        <v>864000</v>
      </c>
      <c r="K21" s="28">
        <v>853700</v>
      </c>
      <c r="L21" s="24">
        <v>0</v>
      </c>
      <c r="M21" s="24">
        <v>532139.11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</row>
    <row r="22" spans="1:19" ht="12.75">
      <c r="A22" s="19">
        <v>9</v>
      </c>
      <c r="B22" s="20" t="s">
        <v>33</v>
      </c>
      <c r="C22" s="20" t="s">
        <v>34</v>
      </c>
      <c r="D22" s="21"/>
      <c r="E22" s="27" t="s">
        <v>38</v>
      </c>
      <c r="F22" s="28">
        <v>160600</v>
      </c>
      <c r="G22" s="28">
        <v>127000</v>
      </c>
      <c r="H22" s="25">
        <f>SUM(I22:L22)</f>
        <v>33600</v>
      </c>
      <c r="I22" s="24">
        <v>0</v>
      </c>
      <c r="J22" s="24">
        <v>0</v>
      </c>
      <c r="K22" s="28">
        <v>33600</v>
      </c>
      <c r="L22" s="24">
        <v>0</v>
      </c>
      <c r="M22" s="24">
        <v>33600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/>
    </row>
    <row r="23" spans="1:20" ht="12.75">
      <c r="A23" s="31" t="s">
        <v>39</v>
      </c>
      <c r="B23" s="31"/>
      <c r="C23" s="31"/>
      <c r="D23" s="31"/>
      <c r="E23" s="31"/>
      <c r="F23" s="32">
        <f>SUM(F19:F22)</f>
        <v>2558300</v>
      </c>
      <c r="G23" s="32">
        <f>SUM(G19:G22)</f>
        <v>127000</v>
      </c>
      <c r="H23" s="32">
        <f>SUM(H19:H22)</f>
        <v>1951300</v>
      </c>
      <c r="I23" s="32">
        <f>SUM(I19:I22)</f>
        <v>100000</v>
      </c>
      <c r="J23" s="32">
        <f>SUM(J19:J22)</f>
        <v>864000</v>
      </c>
      <c r="K23" s="32">
        <f>SUM(K19:K22)</f>
        <v>987300</v>
      </c>
      <c r="L23" s="32">
        <f>SUM(L19:L22)</f>
        <v>0</v>
      </c>
      <c r="M23" s="33">
        <f>SUM(M19:M22)</f>
        <v>570019.11</v>
      </c>
      <c r="N23" s="32">
        <f>SUM(N19:N22)</f>
        <v>30000</v>
      </c>
      <c r="O23" s="32">
        <f>SUM(O19:O22)</f>
        <v>30000</v>
      </c>
      <c r="P23" s="32">
        <f>SUM(P19:P22)</f>
        <v>0</v>
      </c>
      <c r="Q23" s="32">
        <f>SUM(Q19:Q22)</f>
        <v>0</v>
      </c>
      <c r="R23" s="33">
        <f>SUM(R19:R22)</f>
        <v>0</v>
      </c>
      <c r="T23"/>
    </row>
    <row r="24" spans="1:20" ht="12.75">
      <c r="A24" s="19">
        <v>10</v>
      </c>
      <c r="B24" s="19">
        <v>700</v>
      </c>
      <c r="C24" s="19">
        <v>70005</v>
      </c>
      <c r="D24" s="21"/>
      <c r="E24" s="27" t="s">
        <v>40</v>
      </c>
      <c r="F24" s="29">
        <v>10443506</v>
      </c>
      <c r="G24" s="29">
        <v>5397813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f>SUM(O24:Q24)</f>
        <v>2569252</v>
      </c>
      <c r="O24" s="25">
        <v>393818</v>
      </c>
      <c r="P24" s="24">
        <v>0</v>
      </c>
      <c r="Q24" s="25">
        <v>2175434</v>
      </c>
      <c r="R24" s="26">
        <v>15316.57</v>
      </c>
      <c r="T24"/>
    </row>
    <row r="25" spans="1:20" ht="34.5" customHeight="1">
      <c r="A25" s="19">
        <v>11</v>
      </c>
      <c r="B25" s="19">
        <v>700</v>
      </c>
      <c r="C25" s="19">
        <v>70005</v>
      </c>
      <c r="D25" s="21"/>
      <c r="E25" s="27" t="s">
        <v>41</v>
      </c>
      <c r="F25" s="23">
        <v>7985512</v>
      </c>
      <c r="G25" s="23">
        <v>2500863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f>SUM(O25:Q25)</f>
        <v>3031350</v>
      </c>
      <c r="O25" s="25">
        <v>895143</v>
      </c>
      <c r="P25" s="24">
        <v>0</v>
      </c>
      <c r="Q25" s="25">
        <v>2136207</v>
      </c>
      <c r="R25" s="26">
        <v>22140</v>
      </c>
      <c r="T25"/>
    </row>
    <row r="26" spans="1:20" ht="35.25" customHeight="1">
      <c r="A26" s="19">
        <v>12</v>
      </c>
      <c r="B26" s="19">
        <v>700</v>
      </c>
      <c r="C26" s="19">
        <v>70005</v>
      </c>
      <c r="D26" s="21"/>
      <c r="E26" s="27" t="s">
        <v>42</v>
      </c>
      <c r="F26" s="23">
        <v>22532072</v>
      </c>
      <c r="G26" s="23">
        <v>2508576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f>SUM(O26:Q26)</f>
        <v>12040032</v>
      </c>
      <c r="O26" s="25">
        <v>1193052</v>
      </c>
      <c r="P26" s="24">
        <v>0</v>
      </c>
      <c r="Q26" s="25">
        <v>10846980</v>
      </c>
      <c r="R26" s="26">
        <v>2636283.22</v>
      </c>
      <c r="T26"/>
    </row>
    <row r="27" spans="1:20" ht="27.75" customHeight="1">
      <c r="A27" s="19">
        <v>13</v>
      </c>
      <c r="B27" s="19">
        <v>700</v>
      </c>
      <c r="C27" s="19">
        <v>70005</v>
      </c>
      <c r="D27" s="21"/>
      <c r="E27" s="27" t="s">
        <v>43</v>
      </c>
      <c r="F27" s="23">
        <v>1036000</v>
      </c>
      <c r="G27" s="23">
        <v>51765</v>
      </c>
      <c r="H27" s="25">
        <f>SUM(I27:L27)</f>
        <v>984235</v>
      </c>
      <c r="I27" s="25">
        <v>448235</v>
      </c>
      <c r="J27" s="25">
        <v>36000</v>
      </c>
      <c r="K27" s="24">
        <v>0</v>
      </c>
      <c r="L27" s="25">
        <v>500000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6">
        <v>0</v>
      </c>
      <c r="T27"/>
    </row>
    <row r="28" spans="1:20" ht="20.25" customHeight="1">
      <c r="A28" s="19">
        <v>14</v>
      </c>
      <c r="B28" s="19">
        <v>700</v>
      </c>
      <c r="C28" s="19">
        <v>70005</v>
      </c>
      <c r="D28" s="21"/>
      <c r="E28" s="27" t="s">
        <v>44</v>
      </c>
      <c r="F28" s="23">
        <v>150000</v>
      </c>
      <c r="G28" s="24">
        <v>0</v>
      </c>
      <c r="H28" s="25">
        <f>SUM(I28:L28)</f>
        <v>150000</v>
      </c>
      <c r="I28" s="25">
        <v>150000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6">
        <v>0</v>
      </c>
      <c r="T28"/>
    </row>
    <row r="29" spans="1:20" ht="27.75" customHeight="1">
      <c r="A29" s="19">
        <v>15</v>
      </c>
      <c r="B29" s="19">
        <v>700</v>
      </c>
      <c r="C29" s="19">
        <v>70005</v>
      </c>
      <c r="D29" s="21"/>
      <c r="E29" s="27" t="s">
        <v>45</v>
      </c>
      <c r="F29" s="23">
        <v>343500</v>
      </c>
      <c r="G29" s="24">
        <v>0</v>
      </c>
      <c r="H29" s="25">
        <f>SUM(I29:L29)</f>
        <v>343500</v>
      </c>
      <c r="I29" s="25">
        <v>343500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6">
        <v>0</v>
      </c>
      <c r="T29"/>
    </row>
    <row r="30" spans="1:18" ht="12.75">
      <c r="A30" s="19">
        <v>16</v>
      </c>
      <c r="B30" s="19">
        <v>700</v>
      </c>
      <c r="C30" s="19">
        <v>70005</v>
      </c>
      <c r="D30" s="21"/>
      <c r="E30" s="27" t="s">
        <v>46</v>
      </c>
      <c r="F30" s="23">
        <v>860000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f>SUM(O30:Q30)</f>
        <v>480000</v>
      </c>
      <c r="O30" s="25">
        <v>80000</v>
      </c>
      <c r="P30" s="24">
        <v>0</v>
      </c>
      <c r="Q30" s="25">
        <v>400000</v>
      </c>
      <c r="R30" s="24">
        <v>0</v>
      </c>
    </row>
    <row r="31" spans="1:18" ht="20.25" customHeight="1">
      <c r="A31" s="31" t="s">
        <v>47</v>
      </c>
      <c r="B31" s="31"/>
      <c r="C31" s="31"/>
      <c r="D31" s="31"/>
      <c r="E31" s="31"/>
      <c r="F31" s="32">
        <f>SUM(F24:F30)</f>
        <v>43350590</v>
      </c>
      <c r="G31" s="32">
        <f>SUM(G24:G30)</f>
        <v>10459017</v>
      </c>
      <c r="H31" s="32">
        <f>SUM(H24:H30)</f>
        <v>1477735</v>
      </c>
      <c r="I31" s="32">
        <f>SUM(I24:I30)</f>
        <v>941735</v>
      </c>
      <c r="J31" s="32">
        <f>SUM(J24:J30)</f>
        <v>36000</v>
      </c>
      <c r="K31" s="33">
        <v>0</v>
      </c>
      <c r="L31" s="32">
        <f>SUM(L24:L30)</f>
        <v>500000</v>
      </c>
      <c r="M31" s="33">
        <v>0</v>
      </c>
      <c r="N31" s="32">
        <f>SUM(N24:N30)</f>
        <v>18120634</v>
      </c>
      <c r="O31" s="32">
        <f>SUM(O24:O30)</f>
        <v>2562013</v>
      </c>
      <c r="P31" s="33">
        <v>0</v>
      </c>
      <c r="Q31" s="32">
        <f>SUM(Q24:Q30)</f>
        <v>15558621</v>
      </c>
      <c r="R31" s="33">
        <f>SUM(R24:R29)</f>
        <v>2673739.79</v>
      </c>
    </row>
    <row r="32" spans="1:18" ht="12.75">
      <c r="A32" s="19">
        <v>17</v>
      </c>
      <c r="B32" s="19">
        <v>710</v>
      </c>
      <c r="C32" s="19">
        <v>71035</v>
      </c>
      <c r="D32" s="21"/>
      <c r="E32" s="27" t="s">
        <v>48</v>
      </c>
      <c r="F32" s="34">
        <v>4000000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f>SUM(O32:Q32)</f>
        <v>2000000</v>
      </c>
      <c r="O32" s="25">
        <f>485298+800000</f>
        <v>1285298</v>
      </c>
      <c r="P32" s="25">
        <f>1200000-485298</f>
        <v>714702</v>
      </c>
      <c r="Q32" s="24">
        <v>0</v>
      </c>
      <c r="R32" s="24">
        <v>0</v>
      </c>
    </row>
    <row r="33" spans="1:18" ht="12.75">
      <c r="A33" s="19">
        <v>18</v>
      </c>
      <c r="B33" s="19">
        <v>710</v>
      </c>
      <c r="C33" s="19">
        <v>71035</v>
      </c>
      <c r="D33" s="21"/>
      <c r="E33" s="27" t="s">
        <v>49</v>
      </c>
      <c r="F33" s="34">
        <v>200000</v>
      </c>
      <c r="G33" s="24">
        <v>0</v>
      </c>
      <c r="H33" s="25">
        <f>SUM(I33:L33)</f>
        <v>200000</v>
      </c>
      <c r="I33" s="25">
        <v>200000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27.75" customHeight="1">
      <c r="A34" s="31" t="s">
        <v>50</v>
      </c>
      <c r="B34" s="31"/>
      <c r="C34" s="31"/>
      <c r="D34" s="31"/>
      <c r="E34" s="31"/>
      <c r="F34" s="32">
        <f>SUM(F32:F33)</f>
        <v>4200000</v>
      </c>
      <c r="G34" s="33">
        <v>0</v>
      </c>
      <c r="H34" s="32">
        <f>SUM(H32:H33)</f>
        <v>200000</v>
      </c>
      <c r="I34" s="32">
        <f>SUM(I32:I33)</f>
        <v>200000</v>
      </c>
      <c r="J34" s="33">
        <v>0</v>
      </c>
      <c r="K34" s="33">
        <v>0</v>
      </c>
      <c r="L34" s="33">
        <v>0</v>
      </c>
      <c r="M34" s="33">
        <v>0</v>
      </c>
      <c r="N34" s="32">
        <f>SUM(N32:N33)</f>
        <v>2000000</v>
      </c>
      <c r="O34" s="32">
        <f>SUM(O32:O33)</f>
        <v>1285298</v>
      </c>
      <c r="P34" s="32">
        <f>SUM(P32:P33)</f>
        <v>714702</v>
      </c>
      <c r="Q34" s="33">
        <v>0</v>
      </c>
      <c r="R34" s="33">
        <v>0</v>
      </c>
    </row>
    <row r="35" spans="1:18" ht="20.25" customHeight="1">
      <c r="A35" s="19">
        <v>19</v>
      </c>
      <c r="B35" s="19">
        <v>801</v>
      </c>
      <c r="C35" s="19">
        <v>80101</v>
      </c>
      <c r="D35" s="31"/>
      <c r="E35" s="35" t="s">
        <v>51</v>
      </c>
      <c r="F35" s="25">
        <v>180000</v>
      </c>
      <c r="G35" s="24">
        <v>0</v>
      </c>
      <c r="H35" s="25">
        <v>180000</v>
      </c>
      <c r="I35" s="25">
        <v>180000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</row>
    <row r="36" spans="1:18" ht="27.75" customHeight="1">
      <c r="A36" s="19">
        <v>20</v>
      </c>
      <c r="B36" s="19">
        <v>801</v>
      </c>
      <c r="C36" s="19">
        <v>80101</v>
      </c>
      <c r="D36" s="21"/>
      <c r="E36" s="27" t="s">
        <v>52</v>
      </c>
      <c r="F36" s="28">
        <f>SUM(H36)</f>
        <v>500000</v>
      </c>
      <c r="G36" s="24">
        <v>0</v>
      </c>
      <c r="H36" s="25">
        <f>SUM(I36:L36)</f>
        <v>500000</v>
      </c>
      <c r="I36" s="25">
        <v>300000</v>
      </c>
      <c r="J36" s="24">
        <v>0</v>
      </c>
      <c r="K36" s="25">
        <v>200000</v>
      </c>
      <c r="L36" s="24">
        <v>0</v>
      </c>
      <c r="M36" s="24">
        <v>499800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1:18" ht="20.25" customHeight="1">
      <c r="A37" s="31" t="s">
        <v>53</v>
      </c>
      <c r="B37" s="31"/>
      <c r="C37" s="31"/>
      <c r="D37" s="31"/>
      <c r="E37" s="31"/>
      <c r="F37" s="32">
        <f>SUM(F35:F36)</f>
        <v>680000</v>
      </c>
      <c r="G37" s="33">
        <v>0</v>
      </c>
      <c r="H37" s="32">
        <f>SUM(H35:H36)</f>
        <v>680000</v>
      </c>
      <c r="I37" s="32">
        <f>SUM(I35:I36)</f>
        <v>480000</v>
      </c>
      <c r="J37" s="33">
        <v>0</v>
      </c>
      <c r="K37" s="32">
        <f>SUM(K36)</f>
        <v>200000</v>
      </c>
      <c r="L37" s="33">
        <v>0</v>
      </c>
      <c r="M37" s="33">
        <f>SUM(M35:M36)</f>
        <v>499800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spans="1:18" ht="27.75" customHeight="1">
      <c r="A38" s="19">
        <v>21</v>
      </c>
      <c r="B38" s="19">
        <v>900</v>
      </c>
      <c r="C38" s="19">
        <v>90001</v>
      </c>
      <c r="D38" s="19"/>
      <c r="E38" s="36" t="s">
        <v>54</v>
      </c>
      <c r="F38" s="23">
        <v>200000</v>
      </c>
      <c r="G38" s="24">
        <v>0</v>
      </c>
      <c r="H38" s="25">
        <f>SUM(I38:L38)</f>
        <v>200000</v>
      </c>
      <c r="I38" s="24">
        <v>0</v>
      </c>
      <c r="J38" s="24">
        <v>0</v>
      </c>
      <c r="K38" s="25">
        <v>200000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</row>
    <row r="39" spans="1:18" ht="27.75" customHeight="1">
      <c r="A39" s="19">
        <v>22</v>
      </c>
      <c r="B39" s="19">
        <v>900</v>
      </c>
      <c r="C39" s="19">
        <v>90001</v>
      </c>
      <c r="D39" s="21"/>
      <c r="E39" s="27" t="s">
        <v>55</v>
      </c>
      <c r="F39" s="34">
        <v>4351456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>SUM(O39:Q39)</f>
        <v>2175728</v>
      </c>
      <c r="O39" s="24">
        <v>0</v>
      </c>
      <c r="P39" s="25">
        <v>217573</v>
      </c>
      <c r="Q39" s="25">
        <v>1958155</v>
      </c>
      <c r="R39" s="24">
        <v>0</v>
      </c>
    </row>
    <row r="40" spans="1:18" ht="21.75" customHeight="1">
      <c r="A40" s="19">
        <v>23</v>
      </c>
      <c r="B40" s="19">
        <v>900</v>
      </c>
      <c r="C40" s="19">
        <v>90015</v>
      </c>
      <c r="D40" s="21"/>
      <c r="E40" s="27" t="s">
        <v>56</v>
      </c>
      <c r="F40" s="34">
        <v>561893</v>
      </c>
      <c r="G40" s="34">
        <v>361783</v>
      </c>
      <c r="H40" s="25">
        <f>SUM(I40:L40)</f>
        <v>200000</v>
      </c>
      <c r="I40" s="24">
        <v>0</v>
      </c>
      <c r="J40" s="25">
        <v>200000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</row>
    <row r="41" spans="1:18" ht="27.75" customHeight="1">
      <c r="A41" s="19">
        <v>24</v>
      </c>
      <c r="B41" s="19">
        <v>900</v>
      </c>
      <c r="C41" s="19">
        <v>90095</v>
      </c>
      <c r="D41" s="21"/>
      <c r="E41" s="27" t="s">
        <v>57</v>
      </c>
      <c r="F41" s="34">
        <v>7031721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f>SUM(O41:Q41)</f>
        <v>4500641</v>
      </c>
      <c r="O41" s="24">
        <v>0</v>
      </c>
      <c r="P41" s="25">
        <v>900128</v>
      </c>
      <c r="Q41" s="25">
        <v>3600513</v>
      </c>
      <c r="R41" s="24">
        <v>0</v>
      </c>
    </row>
    <row r="42" spans="1:18" ht="27.75" customHeight="1">
      <c r="A42" s="31" t="s">
        <v>58</v>
      </c>
      <c r="B42" s="31"/>
      <c r="C42" s="31"/>
      <c r="D42" s="31"/>
      <c r="E42" s="31"/>
      <c r="F42" s="37">
        <f>SUM(F38:F41)</f>
        <v>12145070</v>
      </c>
      <c r="G42" s="37">
        <f>SUM(G38:G41)</f>
        <v>361783</v>
      </c>
      <c r="H42" s="37">
        <f>SUM(H38:H41)</f>
        <v>400000</v>
      </c>
      <c r="I42" s="24">
        <v>0</v>
      </c>
      <c r="J42" s="37">
        <f>SUM(J38:J41)</f>
        <v>200000</v>
      </c>
      <c r="K42" s="37">
        <f>SUM(K38:K41)</f>
        <v>200000</v>
      </c>
      <c r="L42" s="24">
        <v>0</v>
      </c>
      <c r="M42" s="24">
        <v>0</v>
      </c>
      <c r="N42" s="37">
        <f>SUM(N38:N41)</f>
        <v>6676369</v>
      </c>
      <c r="O42" s="24">
        <v>0</v>
      </c>
      <c r="P42" s="37">
        <f>SUM(P38:P41)</f>
        <v>1117701</v>
      </c>
      <c r="Q42" s="37">
        <f>SUM(Q38:Q41)</f>
        <v>5558668</v>
      </c>
      <c r="R42" s="24">
        <v>0</v>
      </c>
    </row>
    <row r="43" spans="1:18" ht="27.75" customHeight="1">
      <c r="A43" s="38" t="s">
        <v>59</v>
      </c>
      <c r="B43" s="38"/>
      <c r="C43" s="38"/>
      <c r="D43" s="38"/>
      <c r="E43" s="38"/>
      <c r="F43" s="39">
        <f>SUM(F42,F37,F34,F31,F23,F18)</f>
        <v>72829960</v>
      </c>
      <c r="G43" s="39">
        <f>SUM(G42,G37,G34,G31,G23,G18)</f>
        <v>15672144</v>
      </c>
      <c r="H43" s="39">
        <f>SUM(H42,H37,H34,H31,H23,H18)</f>
        <v>7293617</v>
      </c>
      <c r="I43" s="39">
        <f>SUM(I42,I37,I34,I31,I23,I18)</f>
        <v>2339890</v>
      </c>
      <c r="J43" s="39">
        <f>SUM(J42,J37,J34,J31,J23,J18)</f>
        <v>1517511</v>
      </c>
      <c r="K43" s="39">
        <f>SUM(K42,K37,K34,K31,K23,K18)</f>
        <v>1903300</v>
      </c>
      <c r="L43" s="39">
        <f>SUM(L42,L37,L34,L31,L23,L18)</f>
        <v>1532916</v>
      </c>
      <c r="M43" s="40">
        <f>SUM(M37,M23,M18)</f>
        <v>1179553.3399999999</v>
      </c>
      <c r="N43" s="39">
        <f>SUM(N42,N37,N34,N31,N23,N18)</f>
        <v>29109857</v>
      </c>
      <c r="O43" s="39">
        <f>SUM(O42,O37,O34,O31,O23,O18)</f>
        <v>4819385</v>
      </c>
      <c r="P43" s="39">
        <f>SUM(P42,P37,P34,P31,P23,P18)</f>
        <v>1832403</v>
      </c>
      <c r="Q43" s="39">
        <f>SUM(Q42,Q37,Q34,Q31,Q23,Q18)</f>
        <v>22458069</v>
      </c>
      <c r="R43" s="40">
        <f>SUM(R42,R37,R34,R31,R23,R18)</f>
        <v>3683990.96</v>
      </c>
    </row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31.5" customHeight="1"/>
  </sheetData>
  <sheetProtection selectLockedCells="1" selectUnlockedCells="1"/>
  <mergeCells count="30">
    <mergeCell ref="A5:N5"/>
    <mergeCell ref="A7:A11"/>
    <mergeCell ref="B7:B11"/>
    <mergeCell ref="C7:C11"/>
    <mergeCell ref="D7:D11"/>
    <mergeCell ref="E7:E11"/>
    <mergeCell ref="F7:F11"/>
    <mergeCell ref="G7:G11"/>
    <mergeCell ref="H7:L7"/>
    <mergeCell ref="M7:M11"/>
    <mergeCell ref="N7:Q7"/>
    <mergeCell ref="R7:R11"/>
    <mergeCell ref="H8:H11"/>
    <mergeCell ref="I8:L8"/>
    <mergeCell ref="N8:N11"/>
    <mergeCell ref="O8:Q8"/>
    <mergeCell ref="I9:I11"/>
    <mergeCell ref="J9:J11"/>
    <mergeCell ref="K9:K11"/>
    <mergeCell ref="L9:L11"/>
    <mergeCell ref="O9:O11"/>
    <mergeCell ref="P9:P11"/>
    <mergeCell ref="Q9:Q11"/>
    <mergeCell ref="A18:E18"/>
    <mergeCell ref="A23:E23"/>
    <mergeCell ref="A31:E31"/>
    <mergeCell ref="A34:E34"/>
    <mergeCell ref="A37:E37"/>
    <mergeCell ref="A42:E42"/>
    <mergeCell ref="A43:E4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zoomScale="84" zoomScaleNormal="84" workbookViewId="0" topLeftCell="A1">
      <pane ySplit="11" topLeftCell="A126" activePane="bottomLeft" state="frozen"/>
      <selection pane="topLeft" activeCell="A1" sqref="A1"/>
      <selection pane="bottomLeft" activeCell="H2" sqref="H2"/>
    </sheetView>
  </sheetViews>
  <sheetFormatPr defaultColWidth="10.00390625" defaultRowHeight="12.75"/>
  <cols>
    <col min="1" max="1" width="3.50390625" style="41" customWidth="1"/>
    <col min="2" max="2" width="20.75390625" style="41" customWidth="1"/>
    <col min="3" max="3" width="10.25390625" style="41" customWidth="1"/>
    <col min="4" max="4" width="10.375" style="41" customWidth="1"/>
    <col min="5" max="5" width="10.50390625" style="41" customWidth="1"/>
    <col min="6" max="6" width="11.00390625" style="41" customWidth="1"/>
    <col min="7" max="7" width="11.50390625" style="41" customWidth="1"/>
    <col min="8" max="8" width="11.375" style="41" customWidth="1"/>
    <col min="9" max="9" width="10.50390625" style="41" customWidth="1"/>
    <col min="10" max="10" width="9.625" style="41" customWidth="1"/>
    <col min="11" max="11" width="7.625" style="41" customWidth="1"/>
    <col min="12" max="12" width="9.625" style="41" customWidth="1"/>
    <col min="13" max="13" width="11.625" style="41" customWidth="1"/>
    <col min="14" max="14" width="14.25390625" style="42" customWidth="1"/>
    <col min="15" max="15" width="8.25390625" style="41" customWidth="1"/>
    <col min="16" max="16" width="7.75390625" style="41" customWidth="1"/>
    <col min="17" max="17" width="10.75390625" style="41" customWidth="1"/>
    <col min="18" max="16384" width="10.25390625" style="41" customWidth="1"/>
  </cols>
  <sheetData>
    <row r="1" spans="1:17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5" t="s">
        <v>60</v>
      </c>
      <c r="O1" s="44"/>
      <c r="P1" s="44"/>
      <c r="Q1" s="44"/>
    </row>
    <row r="2" spans="1:17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7" t="s">
        <v>1</v>
      </c>
      <c r="O2" s="44"/>
      <c r="P2" s="44"/>
      <c r="Q2" s="44"/>
    </row>
    <row r="3" spans="1:17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 t="s">
        <v>2</v>
      </c>
      <c r="O3" s="44"/>
      <c r="P3" s="44"/>
      <c r="Q3" s="44"/>
    </row>
    <row r="4" spans="1:17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" t="s">
        <v>3</v>
      </c>
      <c r="O4" s="44"/>
      <c r="P4" s="44"/>
      <c r="Q4" s="44"/>
    </row>
    <row r="5" spans="1:17" ht="12" customHeight="1">
      <c r="A5" s="45" t="s">
        <v>61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2.75" customHeight="1">
      <c r="A6" s="46" t="s">
        <v>6</v>
      </c>
      <c r="B6" s="46" t="s">
        <v>62</v>
      </c>
      <c r="C6" s="47" t="s">
        <v>63</v>
      </c>
      <c r="D6" s="47" t="s">
        <v>64</v>
      </c>
      <c r="E6" s="47" t="s">
        <v>65</v>
      </c>
      <c r="F6" s="46" t="s">
        <v>66</v>
      </c>
      <c r="G6" s="46"/>
      <c r="H6" s="46" t="s">
        <v>67</v>
      </c>
      <c r="I6" s="46"/>
      <c r="J6" s="46"/>
      <c r="K6" s="46"/>
      <c r="L6" s="46"/>
      <c r="M6" s="46"/>
      <c r="N6" s="46"/>
      <c r="O6" s="46"/>
      <c r="P6" s="46"/>
      <c r="Q6" s="46"/>
    </row>
    <row r="7" spans="1:17" ht="10.5" customHeight="1">
      <c r="A7" s="46"/>
      <c r="B7" s="46"/>
      <c r="C7" s="47"/>
      <c r="D7" s="47"/>
      <c r="E7" s="47"/>
      <c r="F7" s="47" t="s">
        <v>68</v>
      </c>
      <c r="G7" s="47" t="s">
        <v>69</v>
      </c>
      <c r="H7" s="46" t="s">
        <v>70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ht="10.5" customHeight="1">
      <c r="A8" s="46"/>
      <c r="B8" s="46"/>
      <c r="C8" s="47"/>
      <c r="D8" s="47"/>
      <c r="E8" s="47"/>
      <c r="F8" s="47"/>
      <c r="G8" s="47"/>
      <c r="H8" s="47" t="s">
        <v>71</v>
      </c>
      <c r="I8" s="46" t="s">
        <v>72</v>
      </c>
      <c r="J8" s="46"/>
      <c r="K8" s="46"/>
      <c r="L8" s="46"/>
      <c r="M8" s="46"/>
      <c r="N8" s="46"/>
      <c r="O8" s="46"/>
      <c r="P8" s="46"/>
      <c r="Q8" s="46"/>
    </row>
    <row r="9" spans="1:17" ht="10.5" customHeight="1">
      <c r="A9" s="46"/>
      <c r="B9" s="46"/>
      <c r="C9" s="47"/>
      <c r="D9" s="47"/>
      <c r="E9" s="47"/>
      <c r="F9" s="47"/>
      <c r="G9" s="47"/>
      <c r="H9" s="47"/>
      <c r="I9" s="46" t="s">
        <v>73</v>
      </c>
      <c r="J9" s="46"/>
      <c r="K9" s="46"/>
      <c r="L9" s="46"/>
      <c r="M9" s="46" t="s">
        <v>74</v>
      </c>
      <c r="N9" s="46"/>
      <c r="O9" s="46"/>
      <c r="P9" s="46"/>
      <c r="Q9" s="46"/>
    </row>
    <row r="10" spans="1:17" ht="14.25" customHeight="1">
      <c r="A10" s="46"/>
      <c r="B10" s="46"/>
      <c r="C10" s="47"/>
      <c r="D10" s="47"/>
      <c r="E10" s="47"/>
      <c r="F10" s="47"/>
      <c r="G10" s="47"/>
      <c r="H10" s="47"/>
      <c r="I10" s="47" t="s">
        <v>75</v>
      </c>
      <c r="J10" s="46" t="s">
        <v>76</v>
      </c>
      <c r="K10" s="46"/>
      <c r="L10" s="46"/>
      <c r="M10" s="47" t="s">
        <v>77</v>
      </c>
      <c r="N10" s="47" t="s">
        <v>76</v>
      </c>
      <c r="O10" s="47"/>
      <c r="P10" s="47"/>
      <c r="Q10" s="47"/>
    </row>
    <row r="11" spans="1:17" ht="12.75">
      <c r="A11" s="46"/>
      <c r="B11" s="46"/>
      <c r="C11" s="47"/>
      <c r="D11" s="47"/>
      <c r="E11" s="47"/>
      <c r="F11" s="47"/>
      <c r="G11" s="47"/>
      <c r="H11" s="47"/>
      <c r="I11" s="47"/>
      <c r="J11" s="47" t="s">
        <v>78</v>
      </c>
      <c r="K11" s="47" t="s">
        <v>79</v>
      </c>
      <c r="L11" s="47" t="s">
        <v>80</v>
      </c>
      <c r="M11" s="47"/>
      <c r="N11" s="47" t="s">
        <v>81</v>
      </c>
      <c r="O11" s="47" t="s">
        <v>78</v>
      </c>
      <c r="P11" s="47" t="s">
        <v>79</v>
      </c>
      <c r="Q11" s="47" t="s">
        <v>82</v>
      </c>
    </row>
    <row r="12" spans="1:17" ht="12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9">
        <v>14</v>
      </c>
      <c r="O12" s="48">
        <v>15</v>
      </c>
      <c r="P12" s="48">
        <v>16</v>
      </c>
      <c r="Q12" s="48">
        <v>17</v>
      </c>
    </row>
    <row r="13" spans="1:17" ht="12.75">
      <c r="A13" s="50">
        <v>1</v>
      </c>
      <c r="B13" s="51" t="s">
        <v>83</v>
      </c>
      <c r="C13" s="52"/>
      <c r="D13" s="52"/>
      <c r="E13" s="52">
        <f>SUM(E18,E27,E36,E46,E56,E66,E75,E84,E93)</f>
        <v>63500267</v>
      </c>
      <c r="F13" s="52">
        <f>SUM(F18,F27,F36,F46,F56,F66,F75,F84,F93)</f>
        <v>13644869</v>
      </c>
      <c r="G13" s="52">
        <f>SUM(G18,G27,G36,G46,G56,G66,G75,G84,G93)</f>
        <v>49855398</v>
      </c>
      <c r="H13" s="52">
        <f>SUM(H18,H27,H36,H46,H56,H66,H75,H84,H93)</f>
        <v>3793725.1900000004</v>
      </c>
      <c r="I13" s="52">
        <f>SUM(I18,I27,I36,I46,I56,I66,I75,I84,I93)</f>
        <v>22182.4</v>
      </c>
      <c r="J13" s="52">
        <f>SUM(J18,J27,J36,J46,J56,J66,J75,J84,J93)</f>
        <v>0</v>
      </c>
      <c r="K13" s="52">
        <f>SUM(K18,K27,K36,K46,K56,K66,K75,K84,K93)</f>
        <v>0</v>
      </c>
      <c r="L13" s="52">
        <f>SUM(L18,L27,L36,L46,L56,L66,L75,L84,L93)</f>
        <v>22182.4</v>
      </c>
      <c r="M13" s="52">
        <f>SUM(M18,M27,M36,M46,M56,M66,M75,M84,M93)</f>
        <v>3771542.79</v>
      </c>
      <c r="N13" s="52">
        <f>SUM(N18,N27,N36,N46,N56,N66,N75,N84,N93)</f>
        <v>0</v>
      </c>
      <c r="O13" s="52">
        <f>SUM(O18,O27,O36,O46,O56,O66,O75,O84,O93)</f>
        <v>0</v>
      </c>
      <c r="P13" s="52">
        <f>SUM(P18,P27,P36,P46,P56,P66,P75,P84,P93)</f>
        <v>0</v>
      </c>
      <c r="Q13" s="52">
        <f>SUM(Q18,Q27,Q36,Q46,Q56,Q66,Q75,Q84,Q93)</f>
        <v>3771542.79</v>
      </c>
    </row>
    <row r="14" spans="1:19" s="42" customFormat="1" ht="12.75">
      <c r="A14" s="53" t="s">
        <v>84</v>
      </c>
      <c r="B14" s="54" t="s">
        <v>85</v>
      </c>
      <c r="C14" s="55" t="s">
        <v>86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S14" s="41"/>
    </row>
    <row r="15" spans="1:17" ht="12.75">
      <c r="A15" s="53"/>
      <c r="B15" s="54" t="s">
        <v>87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2.75">
      <c r="A16" s="53"/>
      <c r="B16" s="54" t="s">
        <v>88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2.75">
      <c r="A17" s="53"/>
      <c r="B17" s="54" t="s">
        <v>89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2.75">
      <c r="A18" s="53"/>
      <c r="B18" s="54" t="s">
        <v>90</v>
      </c>
      <c r="C18" s="55"/>
      <c r="D18" s="55"/>
      <c r="E18" s="56">
        <v>3260000</v>
      </c>
      <c r="F18" s="56">
        <v>1615000</v>
      </c>
      <c r="G18" s="56">
        <v>1645000</v>
      </c>
      <c r="H18" s="57">
        <f>SUM(I18,M18)</f>
        <v>1010251.17</v>
      </c>
      <c r="I18" s="57">
        <f>SUM(J18:L18)</f>
        <v>42.4</v>
      </c>
      <c r="J18" s="57">
        <f>SUM(J19)</f>
        <v>0</v>
      </c>
      <c r="K18" s="57">
        <f>SUM(K19)</f>
        <v>0</v>
      </c>
      <c r="L18" s="57">
        <f>SUM(L19)</f>
        <v>42.4</v>
      </c>
      <c r="M18" s="57">
        <f>SUM(N18:Q18)</f>
        <v>1010208.77</v>
      </c>
      <c r="N18" s="58">
        <f>SUM(N19)</f>
        <v>0</v>
      </c>
      <c r="O18" s="57">
        <f>SUM(O19)</f>
        <v>0</v>
      </c>
      <c r="P18" s="57">
        <f>SUM(P19)</f>
        <v>0</v>
      </c>
      <c r="Q18" s="57">
        <f>SUM(Q19)</f>
        <v>1010208.77</v>
      </c>
    </row>
    <row r="19" spans="1:17" ht="12.75" customHeight="1">
      <c r="A19" s="53"/>
      <c r="B19" s="54" t="s">
        <v>91</v>
      </c>
      <c r="C19" s="55"/>
      <c r="D19" s="59" t="s">
        <v>26</v>
      </c>
      <c r="E19" s="56">
        <v>2282854</v>
      </c>
      <c r="F19" s="56">
        <v>942074</v>
      </c>
      <c r="G19" s="56">
        <v>1340780</v>
      </c>
      <c r="H19" s="60">
        <f>SUM(I19+M19)</f>
        <v>1010251.17</v>
      </c>
      <c r="I19" s="60">
        <f>SUM(J19:L19)</f>
        <v>42.4</v>
      </c>
      <c r="J19" s="60">
        <v>0</v>
      </c>
      <c r="K19" s="60">
        <v>0</v>
      </c>
      <c r="L19" s="60">
        <v>42.4</v>
      </c>
      <c r="M19" s="60">
        <f>SUM(N19:Q19)</f>
        <v>1010208.77</v>
      </c>
      <c r="N19" s="61">
        <v>0</v>
      </c>
      <c r="O19" s="60">
        <v>0</v>
      </c>
      <c r="P19" s="60">
        <v>0</v>
      </c>
      <c r="Q19" s="60">
        <v>1010208.77</v>
      </c>
    </row>
    <row r="20" spans="1:17" ht="10.5" customHeight="1">
      <c r="A20" s="53"/>
      <c r="B20" s="54" t="s">
        <v>92</v>
      </c>
      <c r="C20" s="55"/>
      <c r="D20" s="55"/>
      <c r="E20" s="56">
        <v>304220</v>
      </c>
      <c r="F20" s="56"/>
      <c r="G20" s="56">
        <v>304220</v>
      </c>
      <c r="H20" s="60"/>
      <c r="I20" s="60"/>
      <c r="J20" s="60"/>
      <c r="K20" s="60"/>
      <c r="L20" s="60"/>
      <c r="M20" s="60"/>
      <c r="N20" s="61"/>
      <c r="O20" s="60"/>
      <c r="P20" s="60"/>
      <c r="Q20" s="60"/>
    </row>
    <row r="21" spans="1:17" ht="12.75">
      <c r="A21" s="53"/>
      <c r="B21" s="54" t="s">
        <v>93</v>
      </c>
      <c r="C21" s="55"/>
      <c r="D21" s="55"/>
      <c r="E21" s="56">
        <v>0</v>
      </c>
      <c r="F21" s="56"/>
      <c r="G21" s="56"/>
      <c r="H21" s="60"/>
      <c r="I21" s="60"/>
      <c r="J21" s="60"/>
      <c r="K21" s="60"/>
      <c r="L21" s="60"/>
      <c r="M21" s="60"/>
      <c r="N21" s="61"/>
      <c r="O21" s="60"/>
      <c r="P21" s="60"/>
      <c r="Q21" s="60"/>
    </row>
    <row r="22" spans="1:17" ht="12.75">
      <c r="A22" s="53"/>
      <c r="B22" s="62" t="s">
        <v>94</v>
      </c>
      <c r="C22" s="55"/>
      <c r="D22" s="59"/>
      <c r="E22" s="56">
        <v>672926</v>
      </c>
      <c r="F22" s="57">
        <v>672926</v>
      </c>
      <c r="G22" s="57"/>
      <c r="H22" s="60"/>
      <c r="I22" s="60"/>
      <c r="J22" s="60"/>
      <c r="K22" s="60"/>
      <c r="L22" s="60"/>
      <c r="M22" s="60"/>
      <c r="N22" s="61"/>
      <c r="O22" s="60"/>
      <c r="P22" s="60"/>
      <c r="Q22" s="60"/>
    </row>
    <row r="23" spans="1:17" ht="12.75">
      <c r="A23" s="53" t="s">
        <v>95</v>
      </c>
      <c r="B23" s="54" t="s">
        <v>85</v>
      </c>
      <c r="C23" s="55" t="s">
        <v>96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2.75">
      <c r="A24" s="53"/>
      <c r="B24" s="54" t="s">
        <v>87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2.75">
      <c r="A25" s="53"/>
      <c r="B25" s="54" t="s">
        <v>88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2.75">
      <c r="A26" s="53"/>
      <c r="B26" s="54" t="s">
        <v>89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2.75">
      <c r="A27" s="53"/>
      <c r="B27" s="54" t="s">
        <v>90</v>
      </c>
      <c r="C27" s="55"/>
      <c r="D27" s="55"/>
      <c r="E27" s="56">
        <v>6000000</v>
      </c>
      <c r="F27" s="56">
        <v>2520207</v>
      </c>
      <c r="G27" s="56">
        <v>3479793</v>
      </c>
      <c r="H27" s="57">
        <f>SUM(I27,M27)</f>
        <v>109734.23</v>
      </c>
      <c r="I27" s="57">
        <f>SUM(J27:L27)</f>
        <v>0</v>
      </c>
      <c r="J27" s="57">
        <f>SUM(J28)</f>
        <v>0</v>
      </c>
      <c r="K27" s="57">
        <f>SUM(K28)</f>
        <v>0</v>
      </c>
      <c r="L27" s="57">
        <f>SUM(L28)</f>
        <v>0</v>
      </c>
      <c r="M27" s="57">
        <f>SUM(N27:Q27)</f>
        <v>109734.23</v>
      </c>
      <c r="N27" s="58">
        <f>SUM(N28)</f>
        <v>0</v>
      </c>
      <c r="O27" s="57">
        <f>SUM(O28)</f>
        <v>0</v>
      </c>
      <c r="P27" s="57">
        <f>SUM(P28)</f>
        <v>0</v>
      </c>
      <c r="Q27" s="57">
        <f>SUM(Q28)</f>
        <v>109734.23</v>
      </c>
    </row>
    <row r="28" spans="1:17" ht="12.75" customHeight="1">
      <c r="A28" s="53"/>
      <c r="B28" s="54" t="s">
        <v>91</v>
      </c>
      <c r="C28" s="55"/>
      <c r="D28" s="59" t="s">
        <v>26</v>
      </c>
      <c r="E28" s="56">
        <v>1948582</v>
      </c>
      <c r="F28" s="56">
        <v>915666</v>
      </c>
      <c r="G28" s="56">
        <v>1032916</v>
      </c>
      <c r="H28" s="60">
        <f>SUM(I28+M28)</f>
        <v>109734.23</v>
      </c>
      <c r="I28" s="60">
        <f>SUM(J28:L28)</f>
        <v>0</v>
      </c>
      <c r="J28" s="60">
        <v>0</v>
      </c>
      <c r="K28" s="60">
        <v>0</v>
      </c>
      <c r="L28" s="60">
        <v>0</v>
      </c>
      <c r="M28" s="60">
        <f>SUM(N28:Q28)</f>
        <v>109734.23</v>
      </c>
      <c r="N28" s="61">
        <v>0</v>
      </c>
      <c r="O28" s="60">
        <v>0</v>
      </c>
      <c r="P28" s="60">
        <v>0</v>
      </c>
      <c r="Q28" s="60">
        <v>109734.23</v>
      </c>
    </row>
    <row r="29" spans="1:17" ht="10.5" customHeight="1">
      <c r="A29" s="53"/>
      <c r="B29" s="54" t="s">
        <v>92</v>
      </c>
      <c r="C29" s="55"/>
      <c r="D29" s="55"/>
      <c r="E29" s="56">
        <v>0</v>
      </c>
      <c r="F29" s="56"/>
      <c r="G29" s="56"/>
      <c r="H29" s="60"/>
      <c r="I29" s="60"/>
      <c r="J29" s="60"/>
      <c r="K29" s="60"/>
      <c r="L29" s="60"/>
      <c r="M29" s="60"/>
      <c r="N29" s="61"/>
      <c r="O29" s="60"/>
      <c r="P29" s="60"/>
      <c r="Q29" s="60"/>
    </row>
    <row r="30" spans="1:17" ht="12.75">
      <c r="A30" s="53"/>
      <c r="B30" s="54" t="s">
        <v>93</v>
      </c>
      <c r="C30" s="55"/>
      <c r="D30" s="55"/>
      <c r="E30" s="56">
        <v>0</v>
      </c>
      <c r="F30" s="56">
        <v>0</v>
      </c>
      <c r="G30" s="56">
        <v>0</v>
      </c>
      <c r="H30" s="60"/>
      <c r="I30" s="60"/>
      <c r="J30" s="60"/>
      <c r="K30" s="60"/>
      <c r="L30" s="60"/>
      <c r="M30" s="60"/>
      <c r="N30" s="61"/>
      <c r="O30" s="60"/>
      <c r="P30" s="60"/>
      <c r="Q30" s="60"/>
    </row>
    <row r="31" spans="1:17" ht="12.75">
      <c r="A31" s="53"/>
      <c r="B31" s="62">
        <v>2009.201</v>
      </c>
      <c r="C31" s="55"/>
      <c r="D31" s="59"/>
      <c r="E31" s="56">
        <v>4051418</v>
      </c>
      <c r="F31" s="57">
        <v>1604541</v>
      </c>
      <c r="G31" s="57">
        <v>2446877</v>
      </c>
      <c r="H31" s="60"/>
      <c r="I31" s="60"/>
      <c r="J31" s="60"/>
      <c r="K31" s="60"/>
      <c r="L31" s="60"/>
      <c r="M31" s="60"/>
      <c r="N31" s="61"/>
      <c r="O31" s="60"/>
      <c r="P31" s="60"/>
      <c r="Q31" s="60"/>
    </row>
    <row r="32" spans="1:17" ht="12.75">
      <c r="A32" s="63" t="s">
        <v>97</v>
      </c>
      <c r="B32" s="54" t="s">
        <v>85</v>
      </c>
      <c r="C32" s="55" t="s">
        <v>98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2.75">
      <c r="A33" s="63"/>
      <c r="B33" s="54" t="s">
        <v>87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2.75">
      <c r="A34" s="63"/>
      <c r="B34" s="54" t="s">
        <v>88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2.75">
      <c r="A35" s="63"/>
      <c r="B35" s="54" t="s">
        <v>89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2.75">
      <c r="A36" s="63"/>
      <c r="B36" s="54" t="s">
        <v>90</v>
      </c>
      <c r="C36" s="55"/>
      <c r="D36" s="55"/>
      <c r="E36" s="56">
        <v>10443506</v>
      </c>
      <c r="F36" s="56">
        <v>1695118</v>
      </c>
      <c r="G36" s="56">
        <v>8748388</v>
      </c>
      <c r="H36" s="57">
        <f>SUM(I36,M36)</f>
        <v>15316.57</v>
      </c>
      <c r="I36" s="57">
        <f>SUM(J36:L36)</f>
        <v>0</v>
      </c>
      <c r="J36" s="57">
        <f>SUM(J37)</f>
        <v>0</v>
      </c>
      <c r="K36" s="57">
        <f>SUM(K37)</f>
        <v>0</v>
      </c>
      <c r="L36" s="57">
        <f>SUM(L37)</f>
        <v>0</v>
      </c>
      <c r="M36" s="57">
        <f>SUM(N36:Q36)</f>
        <v>15316.57</v>
      </c>
      <c r="N36" s="58">
        <f>SUM(N37)</f>
        <v>0</v>
      </c>
      <c r="O36" s="57">
        <f>SUM(O37)</f>
        <v>0</v>
      </c>
      <c r="P36" s="57">
        <f>SUM(P37)</f>
        <v>0</v>
      </c>
      <c r="Q36" s="57">
        <f>SUM(Q37)</f>
        <v>15316.57</v>
      </c>
    </row>
    <row r="37" spans="1:17" ht="12.75">
      <c r="A37" s="63"/>
      <c r="B37" s="54" t="s">
        <v>91</v>
      </c>
      <c r="C37" s="55"/>
      <c r="D37" s="59">
        <v>70005</v>
      </c>
      <c r="E37" s="56">
        <v>2569252</v>
      </c>
      <c r="F37" s="56">
        <v>393818</v>
      </c>
      <c r="G37" s="56">
        <v>2175434</v>
      </c>
      <c r="H37" s="60">
        <f>SUM(I37+M37)</f>
        <v>15316.57</v>
      </c>
      <c r="I37" s="60">
        <f>SUM(J37:L37)</f>
        <v>0</v>
      </c>
      <c r="J37" s="60">
        <v>0</v>
      </c>
      <c r="K37" s="60">
        <v>0</v>
      </c>
      <c r="L37" s="60">
        <v>0</v>
      </c>
      <c r="M37" s="60">
        <f>SUM(Q37)</f>
        <v>15316.57</v>
      </c>
      <c r="N37" s="61">
        <v>0</v>
      </c>
      <c r="O37" s="60">
        <v>0</v>
      </c>
      <c r="P37" s="60">
        <v>0</v>
      </c>
      <c r="Q37" s="60">
        <v>15316.57</v>
      </c>
    </row>
    <row r="38" spans="1:17" ht="12.75">
      <c r="A38" s="63"/>
      <c r="B38" s="54" t="s">
        <v>92</v>
      </c>
      <c r="C38" s="55"/>
      <c r="D38" s="59"/>
      <c r="E38" s="56">
        <v>2476441</v>
      </c>
      <c r="F38" s="56">
        <v>371466</v>
      </c>
      <c r="G38" s="56">
        <v>2104975</v>
      </c>
      <c r="H38" s="60">
        <f>SUM(I38,M38)</f>
        <v>0</v>
      </c>
      <c r="I38" s="60"/>
      <c r="J38" s="60"/>
      <c r="K38" s="60"/>
      <c r="L38" s="60"/>
      <c r="M38" s="60"/>
      <c r="N38" s="61"/>
      <c r="O38" s="60"/>
      <c r="P38" s="60"/>
      <c r="Q38" s="60"/>
    </row>
    <row r="39" spans="1:17" ht="12.75">
      <c r="A39" s="63"/>
      <c r="B39" s="54" t="s">
        <v>93</v>
      </c>
      <c r="C39" s="55"/>
      <c r="D39" s="59"/>
      <c r="E39" s="56">
        <v>0</v>
      </c>
      <c r="F39" s="56">
        <v>0</v>
      </c>
      <c r="G39" s="56">
        <v>0</v>
      </c>
      <c r="H39" s="60">
        <f>SUM(I39,M39)</f>
        <v>0</v>
      </c>
      <c r="I39" s="60"/>
      <c r="J39" s="60"/>
      <c r="K39" s="60"/>
      <c r="L39" s="60"/>
      <c r="M39" s="60"/>
      <c r="N39" s="61"/>
      <c r="O39" s="60"/>
      <c r="P39" s="60"/>
      <c r="Q39" s="60"/>
    </row>
    <row r="40" spans="1:17" ht="12.75">
      <c r="A40" s="63"/>
      <c r="B40" s="62" t="s">
        <v>99</v>
      </c>
      <c r="C40" s="55"/>
      <c r="D40" s="59"/>
      <c r="E40" s="57">
        <v>5328929</v>
      </c>
      <c r="F40" s="57">
        <v>860950</v>
      </c>
      <c r="G40" s="57">
        <v>4467979</v>
      </c>
      <c r="H40" s="60">
        <f>SUM(I40,M40)</f>
        <v>0</v>
      </c>
      <c r="I40" s="60"/>
      <c r="J40" s="60"/>
      <c r="K40" s="60"/>
      <c r="L40" s="60"/>
      <c r="M40" s="60"/>
      <c r="N40" s="61"/>
      <c r="O40" s="60"/>
      <c r="P40" s="60"/>
      <c r="Q40" s="60"/>
    </row>
    <row r="41" spans="1:17" ht="12.75">
      <c r="A41" s="63" t="s">
        <v>100</v>
      </c>
      <c r="B41" s="62" t="s">
        <v>101</v>
      </c>
      <c r="C41" s="55"/>
      <c r="D41" s="59"/>
      <c r="E41" s="57">
        <v>68884</v>
      </c>
      <c r="F41" s="57">
        <v>68884</v>
      </c>
      <c r="G41" s="57">
        <v>0</v>
      </c>
      <c r="H41" s="60">
        <f>SUM(I41,M41)</f>
        <v>0</v>
      </c>
      <c r="I41" s="60"/>
      <c r="J41" s="60"/>
      <c r="K41" s="60"/>
      <c r="L41" s="60"/>
      <c r="M41" s="60"/>
      <c r="N41" s="61"/>
      <c r="O41" s="60"/>
      <c r="P41" s="60"/>
      <c r="Q41" s="60"/>
    </row>
    <row r="42" spans="1:17" ht="12.75">
      <c r="A42" s="63"/>
      <c r="B42" s="54" t="s">
        <v>85</v>
      </c>
      <c r="C42" s="55" t="s">
        <v>102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2.75">
      <c r="A43" s="63"/>
      <c r="B43" s="54" t="s">
        <v>87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ht="12.75">
      <c r="A44" s="63"/>
      <c r="B44" s="54" t="s">
        <v>88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63"/>
      <c r="B45" s="54" t="s">
        <v>89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63"/>
      <c r="B46" s="54" t="s">
        <v>90</v>
      </c>
      <c r="C46" s="55"/>
      <c r="D46" s="59"/>
      <c r="E46" s="57">
        <v>7985512</v>
      </c>
      <c r="F46" s="57">
        <v>1772838</v>
      </c>
      <c r="G46" s="57">
        <v>6212674</v>
      </c>
      <c r="H46" s="60">
        <f>SUM(H47)</f>
        <v>22140</v>
      </c>
      <c r="I46" s="60">
        <f>SUM(I47)</f>
        <v>22140</v>
      </c>
      <c r="J46" s="60">
        <f>SUM(J47)</f>
        <v>0</v>
      </c>
      <c r="K46" s="60">
        <f>SUM(K47)</f>
        <v>0</v>
      </c>
      <c r="L46" s="60">
        <f>SUM(L47)</f>
        <v>22140</v>
      </c>
      <c r="M46" s="60">
        <f>SUM(M47)</f>
        <v>0</v>
      </c>
      <c r="N46" s="61">
        <f>SUM(N47)</f>
        <v>0</v>
      </c>
      <c r="O46" s="60">
        <f>SUM(O47)</f>
        <v>0</v>
      </c>
      <c r="P46" s="60">
        <f>SUM(P47)</f>
        <v>0</v>
      </c>
      <c r="Q46" s="60">
        <f>SUM(Q47)</f>
        <v>0</v>
      </c>
    </row>
    <row r="47" spans="1:17" ht="12.75">
      <c r="A47" s="63"/>
      <c r="B47" s="54" t="s">
        <v>91</v>
      </c>
      <c r="C47" s="55"/>
      <c r="D47" s="59">
        <v>70005</v>
      </c>
      <c r="E47" s="57">
        <v>3031350</v>
      </c>
      <c r="F47" s="56">
        <v>895143</v>
      </c>
      <c r="G47" s="56">
        <v>2136207</v>
      </c>
      <c r="H47" s="60">
        <f>SUM(I47,M47)</f>
        <v>22140</v>
      </c>
      <c r="I47" s="60">
        <f>SUM(J47:L47)</f>
        <v>22140</v>
      </c>
      <c r="J47" s="60">
        <v>0</v>
      </c>
      <c r="K47" s="60">
        <v>0</v>
      </c>
      <c r="L47" s="60">
        <v>22140</v>
      </c>
      <c r="M47" s="60">
        <f>SUM(N47,Q47)</f>
        <v>0</v>
      </c>
      <c r="N47" s="61">
        <v>0</v>
      </c>
      <c r="O47" s="60">
        <v>0</v>
      </c>
      <c r="P47" s="60">
        <v>0</v>
      </c>
      <c r="Q47" s="60">
        <v>0</v>
      </c>
    </row>
    <row r="48" spans="1:17" ht="12.75">
      <c r="A48" s="63"/>
      <c r="B48" s="54" t="s">
        <v>92</v>
      </c>
      <c r="C48" s="55"/>
      <c r="D48" s="59"/>
      <c r="E48" s="57">
        <v>2453299</v>
      </c>
      <c r="F48" s="57">
        <v>360781</v>
      </c>
      <c r="G48" s="57">
        <v>2092518</v>
      </c>
      <c r="H48" s="60"/>
      <c r="I48" s="60"/>
      <c r="J48" s="60"/>
      <c r="K48" s="60"/>
      <c r="L48" s="60"/>
      <c r="M48" s="60"/>
      <c r="N48" s="61"/>
      <c r="O48" s="60"/>
      <c r="P48" s="60"/>
      <c r="Q48" s="60"/>
    </row>
    <row r="49" spans="1:17" ht="12.75">
      <c r="A49" s="63"/>
      <c r="B49" s="54" t="s">
        <v>93</v>
      </c>
      <c r="C49" s="55"/>
      <c r="D49" s="59"/>
      <c r="E49" s="57">
        <v>0</v>
      </c>
      <c r="F49" s="57">
        <v>0</v>
      </c>
      <c r="G49" s="57">
        <v>0</v>
      </c>
      <c r="H49" s="60"/>
      <c r="I49" s="60"/>
      <c r="J49" s="60"/>
      <c r="K49" s="60"/>
      <c r="L49" s="60"/>
      <c r="M49" s="60"/>
      <c r="N49" s="61"/>
      <c r="O49" s="60"/>
      <c r="P49" s="60"/>
      <c r="Q49" s="60"/>
    </row>
    <row r="50" spans="1:17" ht="12.75">
      <c r="A50" s="63"/>
      <c r="B50" s="62" t="s">
        <v>103</v>
      </c>
      <c r="C50" s="55"/>
      <c r="D50" s="59"/>
      <c r="E50" s="57">
        <v>2410689</v>
      </c>
      <c r="F50" s="57">
        <v>426740</v>
      </c>
      <c r="G50" s="57">
        <v>1983949</v>
      </c>
      <c r="H50" s="60"/>
      <c r="I50" s="60"/>
      <c r="J50" s="60"/>
      <c r="K50" s="60"/>
      <c r="L50" s="60"/>
      <c r="M50" s="60"/>
      <c r="N50" s="61"/>
      <c r="O50" s="60"/>
      <c r="P50" s="60"/>
      <c r="Q50" s="60"/>
    </row>
    <row r="51" spans="1:17" ht="12.75">
      <c r="A51" s="63"/>
      <c r="B51" s="62" t="s">
        <v>101</v>
      </c>
      <c r="C51" s="55"/>
      <c r="D51" s="59"/>
      <c r="E51" s="57">
        <v>90174</v>
      </c>
      <c r="F51" s="57">
        <v>90174</v>
      </c>
      <c r="G51" s="57">
        <v>0</v>
      </c>
      <c r="H51" s="60"/>
      <c r="I51" s="60"/>
      <c r="J51" s="60"/>
      <c r="K51" s="60"/>
      <c r="L51" s="60"/>
      <c r="M51" s="60"/>
      <c r="N51" s="61"/>
      <c r="O51" s="60"/>
      <c r="P51" s="60"/>
      <c r="Q51" s="60"/>
    </row>
    <row r="52" spans="1:17" ht="12.75">
      <c r="A52" s="63" t="s">
        <v>104</v>
      </c>
      <c r="B52" s="54" t="s">
        <v>85</v>
      </c>
      <c r="C52" s="55" t="s">
        <v>105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2.75">
      <c r="A53" s="63"/>
      <c r="B53" s="54" t="s">
        <v>87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12.75">
      <c r="A54" s="63"/>
      <c r="B54" s="54" t="s">
        <v>88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2.75">
      <c r="A55" s="63"/>
      <c r="B55" s="54" t="s">
        <v>89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12.75">
      <c r="A56" s="63"/>
      <c r="B56" s="54" t="s">
        <v>90</v>
      </c>
      <c r="C56" s="55"/>
      <c r="D56" s="59"/>
      <c r="E56" s="57">
        <v>22532072</v>
      </c>
      <c r="F56" s="57">
        <v>3074408</v>
      </c>
      <c r="G56" s="57">
        <v>19457664</v>
      </c>
      <c r="H56" s="60">
        <f>SUM(H57)</f>
        <v>2636283.22</v>
      </c>
      <c r="I56" s="60">
        <f>SUM(I57)</f>
        <v>0</v>
      </c>
      <c r="J56" s="60">
        <f>SUM(J57)</f>
        <v>0</v>
      </c>
      <c r="K56" s="60">
        <f>SUM(K57)</f>
        <v>0</v>
      </c>
      <c r="L56" s="60">
        <f>SUM(L57)</f>
        <v>0</v>
      </c>
      <c r="M56" s="60">
        <f>SUM(M57)</f>
        <v>2636283.22</v>
      </c>
      <c r="N56" s="61">
        <f>SUM(N57)</f>
        <v>0</v>
      </c>
      <c r="O56" s="60">
        <f>SUM(O57)</f>
        <v>0</v>
      </c>
      <c r="P56" s="60">
        <f>SUM(P57)</f>
        <v>0</v>
      </c>
      <c r="Q56" s="60">
        <f>SUM(Q57)</f>
        <v>2636283.22</v>
      </c>
    </row>
    <row r="57" spans="1:17" ht="12.75">
      <c r="A57" s="63"/>
      <c r="B57" s="54" t="s">
        <v>70</v>
      </c>
      <c r="C57" s="55"/>
      <c r="D57" s="59">
        <v>70005</v>
      </c>
      <c r="E57" s="57">
        <v>12040032</v>
      </c>
      <c r="F57" s="56">
        <v>1193052</v>
      </c>
      <c r="G57" s="56">
        <v>10846980</v>
      </c>
      <c r="H57" s="60">
        <f>SUM(I57,M57)</f>
        <v>2636283.22</v>
      </c>
      <c r="I57" s="60">
        <f>SUM(J57:L57)</f>
        <v>0</v>
      </c>
      <c r="J57" s="60">
        <v>0</v>
      </c>
      <c r="K57" s="60">
        <v>0</v>
      </c>
      <c r="L57" s="60">
        <v>0</v>
      </c>
      <c r="M57" s="60">
        <f>SUM(N57,Q57)</f>
        <v>2636283.22</v>
      </c>
      <c r="N57" s="61">
        <v>0</v>
      </c>
      <c r="O57" s="60">
        <v>0</v>
      </c>
      <c r="P57" s="60">
        <v>0</v>
      </c>
      <c r="Q57" s="60">
        <v>2636283.22</v>
      </c>
    </row>
    <row r="58" spans="1:17" ht="12.75">
      <c r="A58" s="63"/>
      <c r="B58" s="54" t="s">
        <v>92</v>
      </c>
      <c r="C58" s="55"/>
      <c r="D58" s="59"/>
      <c r="E58" s="57">
        <v>7983464</v>
      </c>
      <c r="F58" s="57">
        <v>680916</v>
      </c>
      <c r="G58" s="57">
        <v>7302548</v>
      </c>
      <c r="H58" s="60"/>
      <c r="I58" s="60"/>
      <c r="J58" s="60"/>
      <c r="K58" s="60"/>
      <c r="L58" s="60"/>
      <c r="M58" s="60"/>
      <c r="N58" s="61"/>
      <c r="O58" s="60"/>
      <c r="P58" s="60"/>
      <c r="Q58" s="60"/>
    </row>
    <row r="59" spans="1:17" ht="12.75">
      <c r="A59" s="63"/>
      <c r="B59" s="54" t="s">
        <v>93</v>
      </c>
      <c r="C59" s="55"/>
      <c r="D59" s="59"/>
      <c r="E59" s="57">
        <v>0</v>
      </c>
      <c r="F59" s="57">
        <v>0</v>
      </c>
      <c r="G59" s="57">
        <v>0</v>
      </c>
      <c r="H59" s="60"/>
      <c r="I59" s="60"/>
      <c r="J59" s="60"/>
      <c r="K59" s="60"/>
      <c r="L59" s="60"/>
      <c r="M59" s="60"/>
      <c r="N59" s="61"/>
      <c r="O59" s="60"/>
      <c r="P59" s="60"/>
      <c r="Q59" s="60"/>
    </row>
    <row r="60" spans="1:17" ht="12.75">
      <c r="A60" s="63"/>
      <c r="B60" s="62" t="s">
        <v>99</v>
      </c>
      <c r="C60" s="55"/>
      <c r="D60" s="59"/>
      <c r="E60" s="57">
        <v>2046546</v>
      </c>
      <c r="F60" s="57">
        <v>738410</v>
      </c>
      <c r="G60" s="57">
        <v>1308136</v>
      </c>
      <c r="H60" s="60"/>
      <c r="I60" s="60"/>
      <c r="J60" s="60"/>
      <c r="K60" s="60"/>
      <c r="L60" s="60"/>
      <c r="M60" s="60"/>
      <c r="N60" s="61"/>
      <c r="O60" s="60"/>
      <c r="P60" s="60"/>
      <c r="Q60" s="60"/>
    </row>
    <row r="61" spans="1:17" ht="12.75">
      <c r="A61" s="63"/>
      <c r="B61" s="62" t="s">
        <v>101</v>
      </c>
      <c r="C61" s="55"/>
      <c r="D61" s="59"/>
      <c r="E61" s="57">
        <v>462030</v>
      </c>
      <c r="F61" s="57">
        <v>462030</v>
      </c>
      <c r="G61" s="57">
        <v>0</v>
      </c>
      <c r="H61" s="60"/>
      <c r="I61" s="60"/>
      <c r="J61" s="60"/>
      <c r="K61" s="60"/>
      <c r="L61" s="60"/>
      <c r="M61" s="60"/>
      <c r="N61" s="61"/>
      <c r="O61" s="60"/>
      <c r="P61" s="60"/>
      <c r="Q61" s="60"/>
    </row>
    <row r="62" spans="1:17" ht="12.75">
      <c r="A62" s="63" t="s">
        <v>106</v>
      </c>
      <c r="B62" s="54" t="s">
        <v>85</v>
      </c>
      <c r="C62" s="55" t="s">
        <v>107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ht="12.75">
      <c r="A63" s="63"/>
      <c r="B63" s="54" t="s">
        <v>87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12.75">
      <c r="A64" s="63"/>
      <c r="B64" s="54" t="s">
        <v>88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2.75">
      <c r="A65" s="63"/>
      <c r="B65" s="54" t="s">
        <v>89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12.75">
      <c r="A66" s="63"/>
      <c r="B66" s="54" t="s">
        <v>90</v>
      </c>
      <c r="C66" s="55"/>
      <c r="D66" s="55"/>
      <c r="E66" s="56">
        <v>860000</v>
      </c>
      <c r="F66" s="56">
        <v>460000</v>
      </c>
      <c r="G66" s="56">
        <v>400000</v>
      </c>
      <c r="H66" s="57">
        <f>SUM(I66,M66)</f>
        <v>0</v>
      </c>
      <c r="I66" s="57">
        <f>SUM(J66:L66)</f>
        <v>0</v>
      </c>
      <c r="J66" s="57">
        <f>SUM(J67)</f>
        <v>0</v>
      </c>
      <c r="K66" s="57">
        <f>SUM(K67)</f>
        <v>0</v>
      </c>
      <c r="L66" s="57">
        <f>SUM(L67)</f>
        <v>0</v>
      </c>
      <c r="M66" s="57">
        <f>SUM(N66:Q66)</f>
        <v>0</v>
      </c>
      <c r="N66" s="58">
        <f>SUM(N67)</f>
        <v>0</v>
      </c>
      <c r="O66" s="57">
        <f>SUM(O67)</f>
        <v>0</v>
      </c>
      <c r="P66" s="57">
        <f>SUM(P67)</f>
        <v>0</v>
      </c>
      <c r="Q66" s="57">
        <f>SUM(Q67)</f>
        <v>0</v>
      </c>
    </row>
    <row r="67" spans="1:17" ht="12.75">
      <c r="A67" s="63"/>
      <c r="B67" s="54" t="s">
        <v>70</v>
      </c>
      <c r="C67" s="55"/>
      <c r="D67" s="59">
        <v>70005</v>
      </c>
      <c r="E67" s="56">
        <v>480000</v>
      </c>
      <c r="F67" s="56">
        <v>80000</v>
      </c>
      <c r="G67" s="56">
        <v>400000</v>
      </c>
      <c r="H67" s="60">
        <f>SUM(I67+M67)</f>
        <v>0</v>
      </c>
      <c r="I67" s="60">
        <f>SUM(J67:L67)</f>
        <v>0</v>
      </c>
      <c r="J67" s="60">
        <v>0</v>
      </c>
      <c r="K67" s="60">
        <v>0</v>
      </c>
      <c r="L67" s="60">
        <v>0</v>
      </c>
      <c r="M67" s="60">
        <f>SUM(N67:Q67)</f>
        <v>0</v>
      </c>
      <c r="N67" s="61">
        <v>0</v>
      </c>
      <c r="O67" s="60">
        <v>0</v>
      </c>
      <c r="P67" s="60">
        <v>0</v>
      </c>
      <c r="Q67" s="60">
        <v>0</v>
      </c>
    </row>
    <row r="68" spans="1:17" ht="12.75">
      <c r="A68" s="63"/>
      <c r="B68" s="54" t="s">
        <v>92</v>
      </c>
      <c r="C68" s="55"/>
      <c r="D68" s="55"/>
      <c r="E68" s="56">
        <v>380000</v>
      </c>
      <c r="F68" s="56">
        <v>380000</v>
      </c>
      <c r="G68" s="64"/>
      <c r="H68" s="60"/>
      <c r="I68" s="60"/>
      <c r="J68" s="60"/>
      <c r="K68" s="60"/>
      <c r="L68" s="60"/>
      <c r="M68" s="60"/>
      <c r="N68" s="61"/>
      <c r="O68" s="60"/>
      <c r="P68" s="60"/>
      <c r="Q68" s="60"/>
    </row>
    <row r="69" spans="1:17" ht="12.75">
      <c r="A69" s="63"/>
      <c r="B69" s="54" t="s">
        <v>108</v>
      </c>
      <c r="C69" s="55"/>
      <c r="D69" s="55"/>
      <c r="E69" s="56">
        <v>0</v>
      </c>
      <c r="F69" s="56"/>
      <c r="G69" s="56">
        <v>0</v>
      </c>
      <c r="H69" s="60"/>
      <c r="I69" s="60"/>
      <c r="J69" s="60"/>
      <c r="K69" s="60"/>
      <c r="L69" s="60"/>
      <c r="M69" s="60"/>
      <c r="N69" s="61"/>
      <c r="O69" s="60"/>
      <c r="P69" s="60"/>
      <c r="Q69" s="60"/>
    </row>
    <row r="70" spans="1:17" ht="12.75">
      <c r="A70" s="63"/>
      <c r="B70" s="62" t="s">
        <v>109</v>
      </c>
      <c r="C70" s="55"/>
      <c r="D70" s="59"/>
      <c r="E70" s="56">
        <v>0</v>
      </c>
      <c r="F70" s="57"/>
      <c r="G70" s="57">
        <v>0</v>
      </c>
      <c r="H70" s="60"/>
      <c r="I70" s="60"/>
      <c r="J70" s="60"/>
      <c r="K70" s="60"/>
      <c r="L70" s="60"/>
      <c r="M70" s="60"/>
      <c r="N70" s="61"/>
      <c r="O70" s="60"/>
      <c r="P70" s="60"/>
      <c r="Q70" s="60"/>
    </row>
    <row r="71" spans="1:17" ht="12.75">
      <c r="A71" s="63" t="s">
        <v>110</v>
      </c>
      <c r="B71" s="54" t="s">
        <v>85</v>
      </c>
      <c r="C71" s="55" t="s">
        <v>111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ht="12.75">
      <c r="A72" s="63"/>
      <c r="B72" s="54" t="s">
        <v>87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12.75">
      <c r="A73" s="63"/>
      <c r="B73" s="54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ht="12.75">
      <c r="A74" s="63"/>
      <c r="B74" s="54" t="s">
        <v>89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ht="12.75">
      <c r="A75" s="63"/>
      <c r="B75" s="54" t="s">
        <v>90</v>
      </c>
      <c r="C75" s="55"/>
      <c r="D75" s="55"/>
      <c r="E75" s="56">
        <v>1036000</v>
      </c>
      <c r="F75" s="56">
        <v>536000</v>
      </c>
      <c r="G75" s="56">
        <v>500000</v>
      </c>
      <c r="H75" s="57">
        <f>SUM(I75,M75)</f>
        <v>0</v>
      </c>
      <c r="I75" s="57">
        <f>SUM(J75:L75)</f>
        <v>0</v>
      </c>
      <c r="J75" s="57">
        <f>SUM(J76)</f>
        <v>0</v>
      </c>
      <c r="K75" s="57">
        <f>SUM(K76)</f>
        <v>0</v>
      </c>
      <c r="L75" s="57">
        <f>SUM(L76)</f>
        <v>0</v>
      </c>
      <c r="M75" s="57">
        <f>SUM(N75:Q75)</f>
        <v>0</v>
      </c>
      <c r="N75" s="58">
        <f>SUM(N76)</f>
        <v>0</v>
      </c>
      <c r="O75" s="57">
        <f>SUM(O76)</f>
        <v>0</v>
      </c>
      <c r="P75" s="57">
        <f>SUM(P76)</f>
        <v>0</v>
      </c>
      <c r="Q75" s="57">
        <f>SUM(Q76)</f>
        <v>0</v>
      </c>
    </row>
    <row r="76" spans="1:17" ht="12.75">
      <c r="A76" s="63"/>
      <c r="B76" s="54" t="s">
        <v>70</v>
      </c>
      <c r="C76" s="55"/>
      <c r="D76" s="59">
        <v>70005</v>
      </c>
      <c r="E76" s="56">
        <v>984235</v>
      </c>
      <c r="F76" s="56">
        <v>484235</v>
      </c>
      <c r="G76" s="56">
        <v>500000</v>
      </c>
      <c r="H76" s="60">
        <f>SUM(I76+M76)</f>
        <v>0</v>
      </c>
      <c r="I76" s="60">
        <f>SUM(J76:L76)</f>
        <v>0</v>
      </c>
      <c r="J76" s="60"/>
      <c r="K76" s="60">
        <v>0</v>
      </c>
      <c r="L76" s="60">
        <v>0</v>
      </c>
      <c r="M76" s="60">
        <f>SUM(N76:Q76)</f>
        <v>0</v>
      </c>
      <c r="N76" s="61">
        <v>0</v>
      </c>
      <c r="O76" s="60">
        <v>0</v>
      </c>
      <c r="P76" s="60">
        <v>0</v>
      </c>
      <c r="Q76" s="60">
        <v>0</v>
      </c>
    </row>
    <row r="77" spans="1:17" ht="12.75">
      <c r="A77" s="63"/>
      <c r="B77" s="54" t="s">
        <v>92</v>
      </c>
      <c r="C77" s="55"/>
      <c r="D77" s="55"/>
      <c r="E77" s="56">
        <v>0</v>
      </c>
      <c r="F77" s="56">
        <v>0</v>
      </c>
      <c r="G77" s="56">
        <v>0</v>
      </c>
      <c r="H77" s="60"/>
      <c r="I77" s="60"/>
      <c r="J77" s="60"/>
      <c r="K77" s="60"/>
      <c r="L77" s="60"/>
      <c r="M77" s="60"/>
      <c r="N77" s="61"/>
      <c r="O77" s="60"/>
      <c r="P77" s="60"/>
      <c r="Q77" s="60"/>
    </row>
    <row r="78" spans="1:17" ht="12.75">
      <c r="A78" s="63"/>
      <c r="B78" s="54" t="s">
        <v>108</v>
      </c>
      <c r="C78" s="55"/>
      <c r="D78" s="55"/>
      <c r="E78" s="56">
        <v>26871</v>
      </c>
      <c r="F78" s="56">
        <v>26871</v>
      </c>
      <c r="G78" s="56"/>
      <c r="H78" s="60"/>
      <c r="I78" s="60"/>
      <c r="J78" s="60"/>
      <c r="K78" s="60"/>
      <c r="L78" s="60"/>
      <c r="M78" s="60"/>
      <c r="N78" s="61"/>
      <c r="O78" s="60"/>
      <c r="P78" s="60"/>
      <c r="Q78" s="60"/>
    </row>
    <row r="79" spans="1:17" ht="12.75">
      <c r="A79" s="63"/>
      <c r="B79" s="62" t="s">
        <v>109</v>
      </c>
      <c r="C79" s="55"/>
      <c r="D79" s="59"/>
      <c r="E79" s="56">
        <v>24894</v>
      </c>
      <c r="F79" s="57">
        <v>24894</v>
      </c>
      <c r="G79" s="57">
        <v>0</v>
      </c>
      <c r="H79" s="60"/>
      <c r="I79" s="60"/>
      <c r="J79" s="60"/>
      <c r="K79" s="60"/>
      <c r="L79" s="60"/>
      <c r="M79" s="60"/>
      <c r="N79" s="61"/>
      <c r="O79" s="60"/>
      <c r="P79" s="60"/>
      <c r="Q79" s="60"/>
    </row>
    <row r="80" spans="1:17" ht="12.75">
      <c r="A80" s="53" t="s">
        <v>112</v>
      </c>
      <c r="B80" s="54" t="s">
        <v>85</v>
      </c>
      <c r="C80" s="55" t="s">
        <v>55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ht="12.75">
      <c r="A81" s="53"/>
      <c r="B81" s="54" t="s">
        <v>87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2.75">
      <c r="A82" s="53"/>
      <c r="B82" s="54" t="s">
        <v>88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2.75">
      <c r="A83" s="53"/>
      <c r="B83" s="54" t="s">
        <v>89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2.75">
      <c r="A84" s="53"/>
      <c r="B84" s="54" t="s">
        <v>90</v>
      </c>
      <c r="C84" s="55"/>
      <c r="D84" s="55"/>
      <c r="E84" s="56">
        <v>4351456</v>
      </c>
      <c r="F84" s="56">
        <v>435146</v>
      </c>
      <c r="G84" s="56">
        <v>3916310</v>
      </c>
      <c r="H84" s="57">
        <f>SUM(I84,M84)</f>
        <v>0</v>
      </c>
      <c r="I84" s="57">
        <f>SUM(J84:L84)</f>
        <v>0</v>
      </c>
      <c r="J84" s="57">
        <f>SUM(J85)</f>
        <v>0</v>
      </c>
      <c r="K84" s="57">
        <f>SUM(K85)</f>
        <v>0</v>
      </c>
      <c r="L84" s="57">
        <f>SUM(L85)</f>
        <v>0</v>
      </c>
      <c r="M84" s="57">
        <f>SUM(N84:Q84)</f>
        <v>0</v>
      </c>
      <c r="N84" s="58">
        <f>SUM(N85)</f>
        <v>0</v>
      </c>
      <c r="O84" s="57">
        <f>SUM(O85)</f>
        <v>0</v>
      </c>
      <c r="P84" s="57">
        <f>SUM(P85)</f>
        <v>0</v>
      </c>
      <c r="Q84" s="57">
        <f>SUM(Q85)</f>
        <v>0</v>
      </c>
    </row>
    <row r="85" spans="1:17" ht="12.75">
      <c r="A85" s="53"/>
      <c r="B85" s="54" t="s">
        <v>91</v>
      </c>
      <c r="C85" s="55"/>
      <c r="D85" s="59">
        <v>90001</v>
      </c>
      <c r="E85" s="56">
        <v>2175728</v>
      </c>
      <c r="F85" s="56">
        <v>217573</v>
      </c>
      <c r="G85" s="56">
        <v>1958155</v>
      </c>
      <c r="H85" s="60">
        <f>SUM(I85+M85)</f>
        <v>0</v>
      </c>
      <c r="I85" s="60">
        <f>SUM(J85:L85)</f>
        <v>0</v>
      </c>
      <c r="J85" s="60"/>
      <c r="K85" s="60">
        <v>0</v>
      </c>
      <c r="L85" s="60">
        <v>0</v>
      </c>
      <c r="M85" s="60">
        <f>SUM(N85:Q85)</f>
        <v>0</v>
      </c>
      <c r="N85" s="61">
        <v>0</v>
      </c>
      <c r="O85" s="60">
        <v>0</v>
      </c>
      <c r="P85" s="60">
        <v>0</v>
      </c>
      <c r="Q85" s="60">
        <v>0</v>
      </c>
    </row>
    <row r="86" spans="1:17" ht="12.75">
      <c r="A86" s="53"/>
      <c r="B86" s="54" t="s">
        <v>92</v>
      </c>
      <c r="C86" s="55"/>
      <c r="D86" s="55"/>
      <c r="E86" s="56">
        <v>2175728</v>
      </c>
      <c r="F86" s="56">
        <v>217573</v>
      </c>
      <c r="G86" s="56">
        <v>1958155</v>
      </c>
      <c r="H86" s="60"/>
      <c r="I86" s="60"/>
      <c r="J86" s="60"/>
      <c r="K86" s="60"/>
      <c r="L86" s="60"/>
      <c r="M86" s="60"/>
      <c r="N86" s="61"/>
      <c r="O86" s="60"/>
      <c r="P86" s="60"/>
      <c r="Q86" s="60"/>
    </row>
    <row r="87" spans="1:17" ht="12.75">
      <c r="A87" s="53"/>
      <c r="B87" s="54" t="s">
        <v>93</v>
      </c>
      <c r="C87" s="55">
        <f>SUM(D87:E87)</f>
        <v>0</v>
      </c>
      <c r="D87" s="59">
        <f>SUM(E87:F87)</f>
        <v>0</v>
      </c>
      <c r="E87" s="56">
        <v>0</v>
      </c>
      <c r="F87" s="56">
        <v>0</v>
      </c>
      <c r="G87" s="56">
        <v>0</v>
      </c>
      <c r="H87" s="60"/>
      <c r="I87" s="60"/>
      <c r="J87" s="60"/>
      <c r="K87" s="60"/>
      <c r="L87" s="60"/>
      <c r="M87" s="60"/>
      <c r="N87" s="61"/>
      <c r="O87" s="60"/>
      <c r="P87" s="60"/>
      <c r="Q87" s="60"/>
    </row>
    <row r="88" spans="1:17" ht="12.75">
      <c r="A88" s="53"/>
      <c r="B88" s="62" t="s">
        <v>109</v>
      </c>
      <c r="C88" s="55"/>
      <c r="D88" s="59"/>
      <c r="E88" s="56">
        <v>0</v>
      </c>
      <c r="F88" s="57"/>
      <c r="G88" s="57">
        <v>0</v>
      </c>
      <c r="H88" s="60"/>
      <c r="I88" s="60"/>
      <c r="J88" s="60"/>
      <c r="K88" s="60"/>
      <c r="L88" s="60"/>
      <c r="M88" s="60"/>
      <c r="N88" s="61"/>
      <c r="O88" s="60"/>
      <c r="P88" s="60"/>
      <c r="Q88" s="60"/>
    </row>
    <row r="89" spans="1:17" ht="12.75" customHeight="1">
      <c r="A89" s="53" t="s">
        <v>113</v>
      </c>
      <c r="B89" s="54" t="s">
        <v>85</v>
      </c>
      <c r="C89" s="65" t="s">
        <v>114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ht="12.75">
      <c r="A90" s="53"/>
      <c r="B90" s="54" t="s">
        <v>87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ht="12.75">
      <c r="A91" s="53"/>
      <c r="B91" s="54" t="s">
        <v>88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ht="12.75">
      <c r="A92" s="53"/>
      <c r="B92" s="54" t="s">
        <v>89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ht="12.75">
      <c r="A93" s="53"/>
      <c r="B93" s="54" t="s">
        <v>90</v>
      </c>
      <c r="C93" s="55"/>
      <c r="D93" s="55"/>
      <c r="E93" s="56">
        <v>7031721</v>
      </c>
      <c r="F93" s="56">
        <v>1536152</v>
      </c>
      <c r="G93" s="56">
        <v>5495569</v>
      </c>
      <c r="H93" s="57">
        <f>SUM(I93,M93)</f>
        <v>0</v>
      </c>
      <c r="I93" s="57">
        <f>SUM(J93:L93)</f>
        <v>0</v>
      </c>
      <c r="J93" s="57">
        <f>SUM(J94)</f>
        <v>0</v>
      </c>
      <c r="K93" s="57">
        <f>SUM(K94)</f>
        <v>0</v>
      </c>
      <c r="L93" s="57">
        <f>SUM(L94)</f>
        <v>0</v>
      </c>
      <c r="M93" s="57">
        <f>SUM(N93:Q93)</f>
        <v>0</v>
      </c>
      <c r="N93" s="58">
        <f>SUM(N94)</f>
        <v>0</v>
      </c>
      <c r="O93" s="57">
        <f>SUM(O94)</f>
        <v>0</v>
      </c>
      <c r="P93" s="57">
        <f>SUM(P94)</f>
        <v>0</v>
      </c>
      <c r="Q93" s="57">
        <f>SUM(Q94)</f>
        <v>0</v>
      </c>
    </row>
    <row r="94" spans="1:17" ht="12.75">
      <c r="A94" s="53"/>
      <c r="B94" s="54" t="s">
        <v>70</v>
      </c>
      <c r="C94" s="55"/>
      <c r="D94" s="59">
        <v>90095</v>
      </c>
      <c r="E94" s="56">
        <v>4500641</v>
      </c>
      <c r="F94" s="56">
        <v>900128</v>
      </c>
      <c r="G94" s="56">
        <v>3600513</v>
      </c>
      <c r="H94" s="60">
        <f>SUM(I94+M94)</f>
        <v>0</v>
      </c>
      <c r="I94" s="60">
        <f>SUM(J94:L94)</f>
        <v>0</v>
      </c>
      <c r="J94" s="60">
        <v>0</v>
      </c>
      <c r="K94" s="60">
        <v>0</v>
      </c>
      <c r="L94" s="60">
        <v>0</v>
      </c>
      <c r="M94" s="60">
        <f>SUM(N94:Q94)</f>
        <v>0</v>
      </c>
      <c r="N94" s="61">
        <v>0</v>
      </c>
      <c r="O94" s="60">
        <v>0</v>
      </c>
      <c r="P94" s="60">
        <v>0</v>
      </c>
      <c r="Q94" s="60">
        <v>0</v>
      </c>
    </row>
    <row r="95" spans="1:17" ht="12.75">
      <c r="A95" s="53"/>
      <c r="B95" s="62" t="s">
        <v>92</v>
      </c>
      <c r="C95" s="55"/>
      <c r="D95" s="55"/>
      <c r="E95" s="56">
        <v>2531080</v>
      </c>
      <c r="F95" s="56">
        <v>636024</v>
      </c>
      <c r="G95" s="56">
        <v>1895056</v>
      </c>
      <c r="H95" s="60"/>
      <c r="I95" s="60"/>
      <c r="J95" s="60"/>
      <c r="K95" s="60"/>
      <c r="L95" s="60"/>
      <c r="M95" s="60"/>
      <c r="N95" s="61"/>
      <c r="O95" s="60"/>
      <c r="P95" s="60"/>
      <c r="Q95" s="60"/>
    </row>
    <row r="96" spans="1:17" ht="12.75">
      <c r="A96" s="53"/>
      <c r="B96" s="54" t="s">
        <v>92</v>
      </c>
      <c r="C96" s="55"/>
      <c r="D96" s="55"/>
      <c r="E96" s="56">
        <v>0</v>
      </c>
      <c r="F96" s="56">
        <v>0</v>
      </c>
      <c r="G96" s="56">
        <v>0</v>
      </c>
      <c r="H96" s="60"/>
      <c r="I96" s="60"/>
      <c r="J96" s="60"/>
      <c r="K96" s="60"/>
      <c r="L96" s="60"/>
      <c r="M96" s="60"/>
      <c r="N96" s="61"/>
      <c r="O96" s="60"/>
      <c r="P96" s="60"/>
      <c r="Q96" s="60"/>
    </row>
    <row r="97" spans="1:17" ht="12.75">
      <c r="A97" s="53"/>
      <c r="B97" s="62" t="s">
        <v>109</v>
      </c>
      <c r="C97" s="55"/>
      <c r="D97" s="59"/>
      <c r="E97" s="56">
        <v>0</v>
      </c>
      <c r="F97" s="57">
        <v>0</v>
      </c>
      <c r="G97" s="57">
        <v>0</v>
      </c>
      <c r="H97" s="60"/>
      <c r="I97" s="60"/>
      <c r="J97" s="60"/>
      <c r="K97" s="60"/>
      <c r="L97" s="60"/>
      <c r="M97" s="60"/>
      <c r="N97" s="61"/>
      <c r="O97" s="60"/>
      <c r="P97" s="60"/>
      <c r="Q97" s="60"/>
    </row>
    <row r="98" spans="1:17" ht="12.75" customHeight="1">
      <c r="A98" s="50">
        <v>2</v>
      </c>
      <c r="B98" s="51" t="s">
        <v>115</v>
      </c>
      <c r="C98" s="55"/>
      <c r="D98" s="55"/>
      <c r="E98" s="66">
        <v>1440733.21</v>
      </c>
      <c r="F98" s="66">
        <v>312902.45999999996</v>
      </c>
      <c r="G98" s="66">
        <v>1127830.75</v>
      </c>
      <c r="H98" s="66">
        <f>SUM(H103,H112,H121,H130,H139,H148)</f>
        <v>250788.06</v>
      </c>
      <c r="I98" s="66">
        <f>SUM(I103,I112,I121,I130,I139,I148)</f>
        <v>28335.629999999997</v>
      </c>
      <c r="J98" s="66">
        <f>SUM(J103,J112,J121,J130,J139,J148)</f>
        <v>0</v>
      </c>
      <c r="K98" s="66">
        <f>SUM(K103,K112,K121,K130,K139,K148)</f>
        <v>0</v>
      </c>
      <c r="L98" s="66">
        <f>SUM(L103,L112,L121,L130,L139,L148)</f>
        <v>28335.629999999997</v>
      </c>
      <c r="M98" s="66">
        <f>SUM(M103,M112,M121,M130,M139,M148)</f>
        <v>222452.43</v>
      </c>
      <c r="N98" s="66">
        <f>SUM(N103,N112,N121,N130,N139,N148)</f>
        <v>0</v>
      </c>
      <c r="O98" s="66">
        <f>SUM(O103,O112,O121,O130,O139,O148)</f>
        <v>0</v>
      </c>
      <c r="P98" s="66">
        <f>SUM(P103,P112,P121,P130,P139,P148)</f>
        <v>0</v>
      </c>
      <c r="Q98" s="66">
        <f>SUM(Q103,Q112,Q121,Q130,Q139,Q148)</f>
        <v>222452.43</v>
      </c>
    </row>
    <row r="99" spans="1:17" ht="12.75" customHeight="1">
      <c r="A99" s="53" t="s">
        <v>116</v>
      </c>
      <c r="B99" s="54" t="s">
        <v>85</v>
      </c>
      <c r="C99" s="55" t="s">
        <v>117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3"/>
      <c r="B100" s="54" t="s">
        <v>87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3"/>
      <c r="B101" s="54" t="s">
        <v>88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3"/>
      <c r="B102" s="54" t="s">
        <v>89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3"/>
      <c r="B103" s="54" t="s">
        <v>90</v>
      </c>
      <c r="C103" s="55"/>
      <c r="D103" s="55"/>
      <c r="E103" s="57">
        <v>120775</v>
      </c>
      <c r="F103" s="56">
        <v>21155</v>
      </c>
      <c r="G103" s="56">
        <v>99620</v>
      </c>
      <c r="H103" s="57">
        <f>SUM(I103,M103)</f>
        <v>0</v>
      </c>
      <c r="I103" s="57">
        <f>SUM(J103:L103)</f>
        <v>0</v>
      </c>
      <c r="J103" s="57">
        <f>SUM(J104)</f>
        <v>0</v>
      </c>
      <c r="K103" s="57">
        <f>SUM(K104)</f>
        <v>0</v>
      </c>
      <c r="L103" s="57">
        <f>SUM(L104)</f>
        <v>0</v>
      </c>
      <c r="M103" s="57">
        <f>SUM(N103:Q103)</f>
        <v>0</v>
      </c>
      <c r="N103" s="58">
        <f>SUM(N104)</f>
        <v>0</v>
      </c>
      <c r="O103" s="57">
        <f>SUM(O104)</f>
        <v>0</v>
      </c>
      <c r="P103" s="57">
        <f>SUM(P104)</f>
        <v>0</v>
      </c>
      <c r="Q103" s="57">
        <f>SUM(Q104)</f>
        <v>0</v>
      </c>
    </row>
    <row r="104" spans="1:17" ht="12.75">
      <c r="A104" s="53"/>
      <c r="B104" s="54" t="s">
        <v>91</v>
      </c>
      <c r="C104" s="55"/>
      <c r="D104" s="59">
        <v>63001</v>
      </c>
      <c r="E104" s="57">
        <v>117350</v>
      </c>
      <c r="F104" s="56">
        <v>17730</v>
      </c>
      <c r="G104" s="56">
        <v>99620</v>
      </c>
      <c r="H104" s="60">
        <f>SUM(I104+M104)</f>
        <v>0</v>
      </c>
      <c r="I104" s="60">
        <f>SUM(J104:L104)</f>
        <v>0</v>
      </c>
      <c r="J104" s="60">
        <v>0</v>
      </c>
      <c r="K104" s="60">
        <v>0</v>
      </c>
      <c r="L104" s="60">
        <v>0</v>
      </c>
      <c r="M104" s="60">
        <f>SUM(N104:Q104)</f>
        <v>0</v>
      </c>
      <c r="N104" s="61">
        <v>0</v>
      </c>
      <c r="O104" s="60">
        <v>0</v>
      </c>
      <c r="P104" s="60">
        <v>0</v>
      </c>
      <c r="Q104" s="60">
        <v>0</v>
      </c>
    </row>
    <row r="105" spans="1:17" ht="12.75">
      <c r="A105" s="53"/>
      <c r="B105" s="62" t="s">
        <v>118</v>
      </c>
      <c r="C105" s="55"/>
      <c r="D105" s="55"/>
      <c r="E105" s="57">
        <v>3425</v>
      </c>
      <c r="F105" s="56">
        <v>3425</v>
      </c>
      <c r="G105" s="56">
        <v>0</v>
      </c>
      <c r="H105" s="60"/>
      <c r="I105" s="60"/>
      <c r="J105" s="60"/>
      <c r="K105" s="60"/>
      <c r="L105" s="60"/>
      <c r="M105" s="60"/>
      <c r="N105" s="61"/>
      <c r="O105" s="60"/>
      <c r="P105" s="60"/>
      <c r="Q105" s="60"/>
    </row>
    <row r="106" spans="1:17" ht="12.75">
      <c r="A106" s="53"/>
      <c r="B106" s="54" t="s">
        <v>119</v>
      </c>
      <c r="C106" s="55"/>
      <c r="D106" s="55"/>
      <c r="E106" s="57">
        <v>0</v>
      </c>
      <c r="F106" s="56">
        <v>0</v>
      </c>
      <c r="G106" s="56">
        <v>0</v>
      </c>
      <c r="H106" s="60"/>
      <c r="I106" s="60"/>
      <c r="J106" s="60"/>
      <c r="K106" s="60"/>
      <c r="L106" s="60"/>
      <c r="M106" s="60"/>
      <c r="N106" s="61"/>
      <c r="O106" s="60"/>
      <c r="P106" s="60"/>
      <c r="Q106" s="60"/>
    </row>
    <row r="107" spans="1:17" ht="12.75">
      <c r="A107" s="53"/>
      <c r="B107" s="62" t="s">
        <v>93</v>
      </c>
      <c r="C107" s="55"/>
      <c r="D107" s="59"/>
      <c r="E107" s="57">
        <v>0</v>
      </c>
      <c r="F107" s="67"/>
      <c r="G107" s="67"/>
      <c r="H107" s="60"/>
      <c r="I107" s="60"/>
      <c r="J107" s="60"/>
      <c r="K107" s="60"/>
      <c r="L107" s="60"/>
      <c r="M107" s="60"/>
      <c r="N107" s="61"/>
      <c r="O107" s="60"/>
      <c r="P107" s="60"/>
      <c r="Q107" s="60"/>
    </row>
    <row r="108" spans="1:17" ht="12.75">
      <c r="A108" s="63" t="s">
        <v>120</v>
      </c>
      <c r="B108" s="54" t="s">
        <v>85</v>
      </c>
      <c r="C108" s="55" t="s">
        <v>121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63" t="s">
        <v>120</v>
      </c>
      <c r="B109" s="54" t="s">
        <v>87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63" t="s">
        <v>122</v>
      </c>
      <c r="B110" s="54" t="s">
        <v>88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63" t="s">
        <v>123</v>
      </c>
      <c r="B111" s="54" t="s">
        <v>89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63" t="s">
        <v>124</v>
      </c>
      <c r="B112" s="54" t="s">
        <v>90</v>
      </c>
      <c r="C112" s="55"/>
      <c r="D112" s="55"/>
      <c r="E112" s="56">
        <v>44353.32</v>
      </c>
      <c r="F112" s="56">
        <v>0</v>
      </c>
      <c r="G112" s="56">
        <v>44353.32</v>
      </c>
      <c r="H112" s="57">
        <f>SUM(I112,M112)</f>
        <v>13038.53</v>
      </c>
      <c r="I112" s="57">
        <f>SUM(J112:L112)</f>
        <v>0</v>
      </c>
      <c r="J112" s="57">
        <f>SUM(J113)</f>
        <v>0</v>
      </c>
      <c r="K112" s="57">
        <f>SUM(K113)</f>
        <v>0</v>
      </c>
      <c r="L112" s="57">
        <f>SUM(L113)</f>
        <v>0</v>
      </c>
      <c r="M112" s="57">
        <f>SUM(N112:Q112)</f>
        <v>13038.53</v>
      </c>
      <c r="N112" s="58">
        <f>SUM(N113)</f>
        <v>0</v>
      </c>
      <c r="O112" s="57">
        <f>SUM(O113)</f>
        <v>0</v>
      </c>
      <c r="P112" s="57">
        <f>SUM(P113)</f>
        <v>0</v>
      </c>
      <c r="Q112" s="57">
        <f>SUM(Q113)</f>
        <v>13038.53</v>
      </c>
    </row>
    <row r="113" spans="1:17" ht="12.75">
      <c r="A113" s="63" t="s">
        <v>125</v>
      </c>
      <c r="B113" s="54" t="s">
        <v>70</v>
      </c>
      <c r="C113" s="55"/>
      <c r="D113" s="59">
        <v>63003</v>
      </c>
      <c r="E113" s="56">
        <v>30792.56</v>
      </c>
      <c r="F113" s="56">
        <v>0</v>
      </c>
      <c r="G113" s="56">
        <v>30792.56</v>
      </c>
      <c r="H113" s="60">
        <f>SUM(I113+M113)</f>
        <v>13038.53</v>
      </c>
      <c r="I113" s="60">
        <f>SUM(J113:L113)</f>
        <v>0</v>
      </c>
      <c r="J113" s="60">
        <v>0</v>
      </c>
      <c r="K113" s="60">
        <v>0</v>
      </c>
      <c r="L113" s="60">
        <v>0</v>
      </c>
      <c r="M113" s="60">
        <f>SUM(N113:Q113)</f>
        <v>13038.53</v>
      </c>
      <c r="N113" s="61">
        <v>0</v>
      </c>
      <c r="O113" s="60">
        <v>0</v>
      </c>
      <c r="P113" s="60">
        <v>0</v>
      </c>
      <c r="Q113" s="60">
        <v>13038.53</v>
      </c>
    </row>
    <row r="114" spans="1:17" ht="12.75">
      <c r="A114" s="63" t="s">
        <v>126</v>
      </c>
      <c r="B114" s="54" t="s">
        <v>127</v>
      </c>
      <c r="C114" s="55"/>
      <c r="D114" s="55"/>
      <c r="E114" s="56">
        <v>5300</v>
      </c>
      <c r="F114" s="56">
        <v>0</v>
      </c>
      <c r="G114" s="56">
        <v>5300</v>
      </c>
      <c r="H114" s="60"/>
      <c r="I114" s="60"/>
      <c r="J114" s="60"/>
      <c r="K114" s="60"/>
      <c r="L114" s="60"/>
      <c r="M114" s="60"/>
      <c r="N114" s="61"/>
      <c r="O114" s="60"/>
      <c r="P114" s="60"/>
      <c r="Q114" s="60"/>
    </row>
    <row r="115" spans="1:17" ht="12.75">
      <c r="A115" s="63" t="s">
        <v>128</v>
      </c>
      <c r="B115" s="62" t="s">
        <v>119</v>
      </c>
      <c r="C115" s="55"/>
      <c r="D115" s="55"/>
      <c r="E115" s="56">
        <v>8260.76</v>
      </c>
      <c r="F115" s="56">
        <v>0</v>
      </c>
      <c r="G115" s="56">
        <v>8260.76</v>
      </c>
      <c r="H115" s="60"/>
      <c r="I115" s="60"/>
      <c r="J115" s="60"/>
      <c r="K115" s="60"/>
      <c r="L115" s="60"/>
      <c r="M115" s="60"/>
      <c r="N115" s="61"/>
      <c r="O115" s="60"/>
      <c r="P115" s="60"/>
      <c r="Q115" s="60"/>
    </row>
    <row r="116" spans="1:17" ht="12.75">
      <c r="A116" s="63" t="s">
        <v>129</v>
      </c>
      <c r="B116" s="62" t="s">
        <v>130</v>
      </c>
      <c r="C116" s="55"/>
      <c r="D116" s="59"/>
      <c r="E116" s="56">
        <v>0</v>
      </c>
      <c r="F116" s="57">
        <v>0</v>
      </c>
      <c r="G116" s="57">
        <v>0</v>
      </c>
      <c r="H116" s="60"/>
      <c r="I116" s="60"/>
      <c r="J116" s="60"/>
      <c r="K116" s="60"/>
      <c r="L116" s="60"/>
      <c r="M116" s="60"/>
      <c r="N116" s="61"/>
      <c r="O116" s="60"/>
      <c r="P116" s="60"/>
      <c r="Q116" s="60"/>
    </row>
    <row r="117" spans="1:17" ht="12.75">
      <c r="A117" s="53" t="s">
        <v>131</v>
      </c>
      <c r="B117" s="54" t="s">
        <v>85</v>
      </c>
      <c r="C117" s="55" t="s">
        <v>132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3"/>
      <c r="B118" s="54" t="s">
        <v>87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3"/>
      <c r="B119" s="54" t="s">
        <v>88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3"/>
      <c r="B120" s="54" t="s">
        <v>89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3"/>
      <c r="B121" s="54" t="s">
        <v>90</v>
      </c>
      <c r="C121" s="55"/>
      <c r="D121" s="55"/>
      <c r="E121" s="56">
        <v>120000</v>
      </c>
      <c r="F121" s="56">
        <v>120000</v>
      </c>
      <c r="G121" s="56">
        <v>0</v>
      </c>
      <c r="H121" s="57">
        <f>SUM(I121,M121)</f>
        <v>0</v>
      </c>
      <c r="I121" s="57">
        <f>SUM(J121:L121)</f>
        <v>0</v>
      </c>
      <c r="J121" s="57">
        <f>SUM(J122)</f>
        <v>0</v>
      </c>
      <c r="K121" s="57">
        <f>SUM(K122)</f>
        <v>0</v>
      </c>
      <c r="L121" s="57">
        <f>SUM(L122)</f>
        <v>0</v>
      </c>
      <c r="M121" s="57">
        <f>SUM(N121:Q121)</f>
        <v>0</v>
      </c>
      <c r="N121" s="58">
        <f>SUM(N122)</f>
        <v>0</v>
      </c>
      <c r="O121" s="57">
        <f>SUM(O122)</f>
        <v>0</v>
      </c>
      <c r="P121" s="57">
        <f>SUM(P122)</f>
        <v>0</v>
      </c>
      <c r="Q121" s="57">
        <f>SUM(Q122)</f>
        <v>0</v>
      </c>
    </row>
    <row r="122" spans="1:17" ht="12.75">
      <c r="A122" s="53"/>
      <c r="B122" s="54" t="s">
        <v>91</v>
      </c>
      <c r="C122" s="55"/>
      <c r="D122" s="59">
        <v>75075</v>
      </c>
      <c r="E122" s="56">
        <v>43062</v>
      </c>
      <c r="F122" s="56">
        <v>43062</v>
      </c>
      <c r="G122" s="56">
        <v>0</v>
      </c>
      <c r="H122" s="60">
        <f>SUM(I122+M122)</f>
        <v>0</v>
      </c>
      <c r="I122" s="60">
        <f>SUM(J122:L122)</f>
        <v>0</v>
      </c>
      <c r="J122" s="60">
        <v>0</v>
      </c>
      <c r="K122" s="60">
        <v>0</v>
      </c>
      <c r="L122" s="60">
        <v>0</v>
      </c>
      <c r="M122" s="60">
        <f>SUM(N122:Q122)</f>
        <v>0</v>
      </c>
      <c r="N122" s="61">
        <v>0</v>
      </c>
      <c r="O122" s="60">
        <v>0</v>
      </c>
      <c r="P122" s="60">
        <v>0</v>
      </c>
      <c r="Q122" s="60">
        <v>0</v>
      </c>
    </row>
    <row r="123" spans="1:17" ht="12.75">
      <c r="A123" s="53"/>
      <c r="B123" s="54" t="s">
        <v>118</v>
      </c>
      <c r="C123" s="55"/>
      <c r="D123" s="55"/>
      <c r="E123" s="56">
        <v>30000</v>
      </c>
      <c r="F123" s="56">
        <v>30000</v>
      </c>
      <c r="G123" s="56">
        <v>0</v>
      </c>
      <c r="H123" s="60"/>
      <c r="I123" s="60"/>
      <c r="J123" s="60"/>
      <c r="K123" s="60"/>
      <c r="L123" s="60"/>
      <c r="M123" s="60"/>
      <c r="N123" s="61"/>
      <c r="O123" s="60"/>
      <c r="P123" s="60"/>
      <c r="Q123" s="60"/>
    </row>
    <row r="124" spans="1:17" ht="12.75">
      <c r="A124" s="53"/>
      <c r="B124" s="54" t="s">
        <v>93</v>
      </c>
      <c r="C124" s="55"/>
      <c r="D124" s="55"/>
      <c r="E124" s="56">
        <v>30000</v>
      </c>
      <c r="F124" s="56">
        <v>30000</v>
      </c>
      <c r="G124" s="56">
        <v>0</v>
      </c>
      <c r="H124" s="60"/>
      <c r="I124" s="60"/>
      <c r="J124" s="60"/>
      <c r="K124" s="60"/>
      <c r="L124" s="60"/>
      <c r="M124" s="60"/>
      <c r="N124" s="61"/>
      <c r="O124" s="60"/>
      <c r="P124" s="60"/>
      <c r="Q124" s="60"/>
    </row>
    <row r="125" spans="1:17" ht="12.75">
      <c r="A125" s="53"/>
      <c r="B125" s="62" t="s">
        <v>108</v>
      </c>
      <c r="C125" s="55"/>
      <c r="D125" s="59"/>
      <c r="E125" s="56">
        <v>16938</v>
      </c>
      <c r="F125" s="57">
        <v>16938</v>
      </c>
      <c r="G125" s="57">
        <v>0</v>
      </c>
      <c r="H125" s="60"/>
      <c r="I125" s="60"/>
      <c r="J125" s="60"/>
      <c r="K125" s="60"/>
      <c r="L125" s="60"/>
      <c r="M125" s="60"/>
      <c r="N125" s="61"/>
      <c r="O125" s="60"/>
      <c r="P125" s="60"/>
      <c r="Q125" s="60"/>
    </row>
    <row r="126" spans="1:17" ht="12.75">
      <c r="A126" s="63" t="s">
        <v>133</v>
      </c>
      <c r="B126" s="54" t="s">
        <v>85</v>
      </c>
      <c r="C126" s="55" t="s">
        <v>134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63" t="s">
        <v>120</v>
      </c>
      <c r="B127" s="54" t="s">
        <v>87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63" t="s">
        <v>122</v>
      </c>
      <c r="B128" s="54" t="s">
        <v>88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63" t="s">
        <v>123</v>
      </c>
      <c r="B129" s="54" t="s">
        <v>89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63" t="s">
        <v>124</v>
      </c>
      <c r="B130" s="54" t="s">
        <v>90</v>
      </c>
      <c r="C130" s="55"/>
      <c r="D130" s="55"/>
      <c r="E130" s="56">
        <v>164260</v>
      </c>
      <c r="F130" s="56">
        <f>SUM(F131:F134)</f>
        <v>17593.59</v>
      </c>
      <c r="G130" s="56">
        <f>SUM(G131:G134)</f>
        <v>99696.91</v>
      </c>
      <c r="H130" s="57">
        <f>SUM(I130,M130)</f>
        <v>12190.5</v>
      </c>
      <c r="I130" s="57">
        <f>SUM(J130:L130)</f>
        <v>1828.59</v>
      </c>
      <c r="J130" s="57">
        <f>SUM(J131)</f>
        <v>0</v>
      </c>
      <c r="K130" s="57">
        <f>SUM(K131)</f>
        <v>0</v>
      </c>
      <c r="L130" s="57">
        <f>SUM(L131)</f>
        <v>1828.59</v>
      </c>
      <c r="M130" s="57">
        <f>SUM(M131)</f>
        <v>10361.91</v>
      </c>
      <c r="N130" s="58">
        <f>SUM(N131)</f>
        <v>0</v>
      </c>
      <c r="O130" s="57">
        <f>SUM(O131)</f>
        <v>0</v>
      </c>
      <c r="P130" s="57">
        <f>SUM(P131)</f>
        <v>0</v>
      </c>
      <c r="Q130" s="57">
        <f>SUM(Q131)</f>
        <v>10361.91</v>
      </c>
    </row>
    <row r="131" spans="1:17" ht="12.75">
      <c r="A131" s="63" t="s">
        <v>125</v>
      </c>
      <c r="B131" s="54" t="s">
        <v>70</v>
      </c>
      <c r="C131" s="55"/>
      <c r="D131" s="59">
        <v>80195</v>
      </c>
      <c r="E131" s="56">
        <v>59160</v>
      </c>
      <c r="F131" s="56">
        <f>SUM(I131)</f>
        <v>1828.59</v>
      </c>
      <c r="G131" s="56">
        <f>SUM(M131)</f>
        <v>10361.91</v>
      </c>
      <c r="H131" s="60">
        <f>SUM(I131+M131)</f>
        <v>12190.5</v>
      </c>
      <c r="I131" s="60">
        <f>SUM(J131:L131)</f>
        <v>1828.59</v>
      </c>
      <c r="J131" s="60">
        <v>0</v>
      </c>
      <c r="K131" s="60">
        <v>0</v>
      </c>
      <c r="L131" s="60">
        <v>1828.59</v>
      </c>
      <c r="M131" s="60">
        <f>SUM(N131:Q131)</f>
        <v>10361.91</v>
      </c>
      <c r="N131" s="61">
        <v>0</v>
      </c>
      <c r="O131" s="60">
        <v>0</v>
      </c>
      <c r="P131" s="60">
        <v>0</v>
      </c>
      <c r="Q131" s="60">
        <v>10361.91</v>
      </c>
    </row>
    <row r="132" spans="1:17" ht="12.75">
      <c r="A132" s="63" t="s">
        <v>126</v>
      </c>
      <c r="B132" s="54" t="s">
        <v>92</v>
      </c>
      <c r="C132" s="55"/>
      <c r="D132" s="55"/>
      <c r="E132" s="56">
        <v>26020</v>
      </c>
      <c r="F132" s="56">
        <v>3903</v>
      </c>
      <c r="G132" s="56">
        <v>22117</v>
      </c>
      <c r="H132" s="60"/>
      <c r="I132" s="60"/>
      <c r="J132" s="60"/>
      <c r="K132" s="60"/>
      <c r="L132" s="60"/>
      <c r="M132" s="60"/>
      <c r="N132" s="61"/>
      <c r="O132" s="60"/>
      <c r="P132" s="60"/>
      <c r="Q132" s="60"/>
    </row>
    <row r="133" spans="1:17" ht="12.75">
      <c r="A133" s="63" t="s">
        <v>128</v>
      </c>
      <c r="B133" s="62" t="s">
        <v>93</v>
      </c>
      <c r="C133" s="55"/>
      <c r="D133" s="55"/>
      <c r="E133" s="56">
        <v>15620</v>
      </c>
      <c r="F133" s="56">
        <v>2343</v>
      </c>
      <c r="G133" s="56">
        <v>13277</v>
      </c>
      <c r="H133" s="60"/>
      <c r="I133" s="60"/>
      <c r="J133" s="60"/>
      <c r="K133" s="60"/>
      <c r="L133" s="60"/>
      <c r="M133" s="60"/>
      <c r="N133" s="61"/>
      <c r="O133" s="60"/>
      <c r="P133" s="60"/>
      <c r="Q133" s="60"/>
    </row>
    <row r="134" spans="1:17" ht="12.75">
      <c r="A134" s="63" t="s">
        <v>129</v>
      </c>
      <c r="B134" s="62" t="s">
        <v>108</v>
      </c>
      <c r="C134" s="55"/>
      <c r="D134" s="59"/>
      <c r="E134" s="56">
        <v>63460</v>
      </c>
      <c r="F134" s="57">
        <v>9519</v>
      </c>
      <c r="G134" s="57">
        <v>53941</v>
      </c>
      <c r="H134" s="60"/>
      <c r="I134" s="60"/>
      <c r="J134" s="60"/>
      <c r="K134" s="60"/>
      <c r="L134" s="60"/>
      <c r="M134" s="60"/>
      <c r="N134" s="61"/>
      <c r="O134" s="60"/>
      <c r="P134" s="60"/>
      <c r="Q134" s="60"/>
    </row>
    <row r="135" spans="1:17" ht="12.75">
      <c r="A135" s="63" t="s">
        <v>135</v>
      </c>
      <c r="B135" s="54" t="s">
        <v>85</v>
      </c>
      <c r="C135" s="55" t="s">
        <v>136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ht="12.75">
      <c r="A136" s="63" t="s">
        <v>120</v>
      </c>
      <c r="B136" s="54" t="s">
        <v>87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ht="12.75">
      <c r="A137" s="63" t="s">
        <v>122</v>
      </c>
      <c r="B137" s="54" t="s">
        <v>88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ht="12.75">
      <c r="A138" s="63" t="s">
        <v>123</v>
      </c>
      <c r="B138" s="54" t="s">
        <v>89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ht="12.75">
      <c r="A139" s="63" t="s">
        <v>124</v>
      </c>
      <c r="B139" s="54" t="s">
        <v>90</v>
      </c>
      <c r="C139" s="55"/>
      <c r="D139" s="55"/>
      <c r="E139" s="56">
        <v>272624.89</v>
      </c>
      <c r="F139" s="56">
        <v>40893.74</v>
      </c>
      <c r="G139" s="56">
        <v>231731.15</v>
      </c>
      <c r="H139" s="57">
        <f>SUM(I139,M139)</f>
        <v>54353.34</v>
      </c>
      <c r="I139" s="57">
        <f>SUM(J139:L139)</f>
        <v>2861.78</v>
      </c>
      <c r="J139" s="57">
        <f>SUM(J140)</f>
        <v>0</v>
      </c>
      <c r="K139" s="57">
        <f>SUM(K140)</f>
        <v>0</v>
      </c>
      <c r="L139" s="57">
        <f>SUM(L140)</f>
        <v>2861.78</v>
      </c>
      <c r="M139" s="57">
        <f>SUM(N139:Q139)</f>
        <v>51491.56</v>
      </c>
      <c r="N139" s="58">
        <f>SUM(N140)</f>
        <v>0</v>
      </c>
      <c r="O139" s="57">
        <f>SUM(O140)</f>
        <v>0</v>
      </c>
      <c r="P139" s="57">
        <f>SUM(P140)</f>
        <v>0</v>
      </c>
      <c r="Q139" s="57">
        <f>SUM(Q140)</f>
        <v>51491.56</v>
      </c>
    </row>
    <row r="140" spans="1:17" ht="12.75">
      <c r="A140" s="63" t="s">
        <v>125</v>
      </c>
      <c r="B140" s="54" t="s">
        <v>70</v>
      </c>
      <c r="C140" s="55"/>
      <c r="D140" s="59">
        <v>85395</v>
      </c>
      <c r="E140" s="56">
        <v>272624.89</v>
      </c>
      <c r="F140" s="56">
        <v>40893.74</v>
      </c>
      <c r="G140" s="56">
        <v>231731.15</v>
      </c>
      <c r="H140" s="60">
        <f>SUM(I140+M140)</f>
        <v>54353.34</v>
      </c>
      <c r="I140" s="60">
        <f>SUM(J140:L140)</f>
        <v>2861.78</v>
      </c>
      <c r="J140" s="60">
        <v>0</v>
      </c>
      <c r="K140" s="60">
        <v>0</v>
      </c>
      <c r="L140" s="60">
        <v>2861.78</v>
      </c>
      <c r="M140" s="60">
        <f>SUM(N140:Q140)</f>
        <v>51491.56</v>
      </c>
      <c r="N140" s="61">
        <v>0</v>
      </c>
      <c r="O140" s="60">
        <v>0</v>
      </c>
      <c r="P140" s="60">
        <v>0</v>
      </c>
      <c r="Q140" s="60">
        <v>51491.56</v>
      </c>
    </row>
    <row r="141" spans="1:17" ht="12.75">
      <c r="A141" s="63" t="s">
        <v>126</v>
      </c>
      <c r="B141" s="54" t="s">
        <v>127</v>
      </c>
      <c r="C141" s="55"/>
      <c r="D141" s="55"/>
      <c r="E141" s="56">
        <v>0</v>
      </c>
      <c r="F141" s="56"/>
      <c r="G141" s="56"/>
      <c r="H141" s="60"/>
      <c r="I141" s="60"/>
      <c r="J141" s="60"/>
      <c r="K141" s="60"/>
      <c r="L141" s="60"/>
      <c r="M141" s="60"/>
      <c r="N141" s="61"/>
      <c r="O141" s="60"/>
      <c r="P141" s="60"/>
      <c r="Q141" s="60"/>
    </row>
    <row r="142" spans="1:17" ht="12.75">
      <c r="A142" s="63" t="s">
        <v>128</v>
      </c>
      <c r="B142" s="62" t="s">
        <v>108</v>
      </c>
      <c r="C142" s="55"/>
      <c r="D142" s="55"/>
      <c r="E142" s="56">
        <v>0</v>
      </c>
      <c r="F142" s="56"/>
      <c r="G142" s="56"/>
      <c r="H142" s="60"/>
      <c r="I142" s="60"/>
      <c r="J142" s="60"/>
      <c r="K142" s="60"/>
      <c r="L142" s="60"/>
      <c r="M142" s="60"/>
      <c r="N142" s="61"/>
      <c r="O142" s="60"/>
      <c r="P142" s="60"/>
      <c r="Q142" s="60"/>
    </row>
    <row r="143" spans="1:17" ht="12.75">
      <c r="A143" s="63" t="s">
        <v>129</v>
      </c>
      <c r="B143" s="62" t="s">
        <v>130</v>
      </c>
      <c r="C143" s="55"/>
      <c r="D143" s="59"/>
      <c r="E143" s="56">
        <v>0</v>
      </c>
      <c r="F143" s="57">
        <v>0</v>
      </c>
      <c r="G143" s="57">
        <v>0</v>
      </c>
      <c r="H143" s="60"/>
      <c r="I143" s="60"/>
      <c r="J143" s="60"/>
      <c r="K143" s="60"/>
      <c r="L143" s="60"/>
      <c r="M143" s="60"/>
      <c r="N143" s="61"/>
      <c r="O143" s="60"/>
      <c r="P143" s="60"/>
      <c r="Q143" s="60"/>
    </row>
    <row r="144" spans="1:17" ht="12.75">
      <c r="A144" s="63" t="s">
        <v>137</v>
      </c>
      <c r="B144" s="54" t="s">
        <v>85</v>
      </c>
      <c r="C144" s="55" t="s">
        <v>138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ht="12.75">
      <c r="A145" s="63" t="s">
        <v>120</v>
      </c>
      <c r="B145" s="54" t="s">
        <v>87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1:17" ht="12.75">
      <c r="A146" s="63" t="s">
        <v>122</v>
      </c>
      <c r="B146" s="54" t="s">
        <v>88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ht="12.75">
      <c r="A147" s="63" t="s">
        <v>123</v>
      </c>
      <c r="B147" s="54" t="s">
        <v>89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1:17" ht="12.75">
      <c r="A148" s="63" t="s">
        <v>124</v>
      </c>
      <c r="B148" s="54" t="s">
        <v>90</v>
      </c>
      <c r="C148" s="55"/>
      <c r="D148" s="55"/>
      <c r="E148" s="56">
        <v>718720</v>
      </c>
      <c r="F148" s="56">
        <v>106214.72</v>
      </c>
      <c r="G148" s="56">
        <v>612505.28</v>
      </c>
      <c r="H148" s="57">
        <f>SUM(I148,M148)</f>
        <v>171205.69</v>
      </c>
      <c r="I148" s="57">
        <f>SUM(J148:L148)</f>
        <v>23645.26</v>
      </c>
      <c r="J148" s="57">
        <f>SUM(J149)</f>
        <v>0</v>
      </c>
      <c r="K148" s="57">
        <f>SUM(K149)</f>
        <v>0</v>
      </c>
      <c r="L148" s="57">
        <f>SUM(L149)</f>
        <v>23645.26</v>
      </c>
      <c r="M148" s="57">
        <f>SUM(N148:Q148)</f>
        <v>147560.43</v>
      </c>
      <c r="N148" s="58">
        <f>SUM(N149)</f>
        <v>0</v>
      </c>
      <c r="O148" s="57">
        <f>SUM(O149)</f>
        <v>0</v>
      </c>
      <c r="P148" s="57">
        <f>SUM(P149)</f>
        <v>0</v>
      </c>
      <c r="Q148" s="57">
        <f>SUM(Q149)</f>
        <v>147560.43</v>
      </c>
    </row>
    <row r="149" spans="1:17" ht="12.75">
      <c r="A149" s="63" t="s">
        <v>125</v>
      </c>
      <c r="B149" s="54" t="s">
        <v>70</v>
      </c>
      <c r="C149" s="55"/>
      <c r="D149" s="59">
        <v>85395</v>
      </c>
      <c r="E149" s="56">
        <v>343700</v>
      </c>
      <c r="F149" s="56">
        <v>49674.53</v>
      </c>
      <c r="G149" s="56">
        <v>294025.47</v>
      </c>
      <c r="H149" s="60">
        <f>SUM(I149+M149)</f>
        <v>171205.69</v>
      </c>
      <c r="I149" s="60">
        <f>SUM(J149:L149)</f>
        <v>23645.26</v>
      </c>
      <c r="J149" s="60">
        <v>0</v>
      </c>
      <c r="K149" s="60">
        <v>0</v>
      </c>
      <c r="L149" s="60">
        <v>23645.26</v>
      </c>
      <c r="M149" s="60">
        <f>SUM(N149:Q149)</f>
        <v>147560.43</v>
      </c>
      <c r="N149" s="61">
        <v>0</v>
      </c>
      <c r="O149" s="60">
        <v>0</v>
      </c>
      <c r="P149" s="60">
        <v>0</v>
      </c>
      <c r="Q149" s="60">
        <v>147560.43</v>
      </c>
    </row>
    <row r="150" spans="1:17" ht="12.75">
      <c r="A150" s="63" t="s">
        <v>126</v>
      </c>
      <c r="B150" s="54" t="s">
        <v>127</v>
      </c>
      <c r="C150" s="55"/>
      <c r="D150" s="55"/>
      <c r="E150" s="56">
        <v>221440</v>
      </c>
      <c r="F150" s="56">
        <v>33548.44</v>
      </c>
      <c r="G150" s="56">
        <v>187891.56</v>
      </c>
      <c r="H150" s="60"/>
      <c r="I150" s="60"/>
      <c r="J150" s="60"/>
      <c r="K150" s="60"/>
      <c r="L150" s="60"/>
      <c r="M150" s="60"/>
      <c r="N150" s="61"/>
      <c r="O150" s="60"/>
      <c r="P150" s="60"/>
      <c r="Q150" s="60"/>
    </row>
    <row r="151" spans="1:17" ht="12.75">
      <c r="A151" s="63" t="s">
        <v>128</v>
      </c>
      <c r="B151" s="62" t="s">
        <v>108</v>
      </c>
      <c r="C151" s="55"/>
      <c r="D151" s="55"/>
      <c r="E151" s="56">
        <v>153580</v>
      </c>
      <c r="F151" s="56">
        <v>22991.75</v>
      </c>
      <c r="G151" s="56">
        <v>130588.25</v>
      </c>
      <c r="H151" s="60"/>
      <c r="I151" s="60"/>
      <c r="J151" s="60"/>
      <c r="K151" s="60"/>
      <c r="L151" s="60"/>
      <c r="M151" s="60"/>
      <c r="N151" s="61"/>
      <c r="O151" s="60"/>
      <c r="P151" s="60"/>
      <c r="Q151" s="60"/>
    </row>
    <row r="152" spans="1:17" ht="12.75">
      <c r="A152" s="63" t="s">
        <v>129</v>
      </c>
      <c r="B152" s="62" t="s">
        <v>130</v>
      </c>
      <c r="C152" s="55"/>
      <c r="D152" s="59"/>
      <c r="E152" s="56">
        <v>0</v>
      </c>
      <c r="F152" s="57">
        <v>0</v>
      </c>
      <c r="G152" s="57">
        <v>0</v>
      </c>
      <c r="H152" s="60"/>
      <c r="I152" s="60"/>
      <c r="J152" s="60"/>
      <c r="K152" s="60"/>
      <c r="L152" s="60"/>
      <c r="M152" s="60"/>
      <c r="N152" s="61"/>
      <c r="O152" s="60"/>
      <c r="P152" s="60"/>
      <c r="Q152" s="60"/>
    </row>
    <row r="153" spans="1:17" ht="12.75">
      <c r="A153" s="68" t="s">
        <v>59</v>
      </c>
      <c r="B153" s="68"/>
      <c r="C153" s="68"/>
      <c r="D153" s="68"/>
      <c r="E153" s="58">
        <v>64941000.21</v>
      </c>
      <c r="F153" s="58">
        <v>13957771.46</v>
      </c>
      <c r="G153" s="58">
        <v>50983228.75</v>
      </c>
      <c r="H153" s="58">
        <f>SUM(H13,H98)</f>
        <v>4044513.2500000005</v>
      </c>
      <c r="I153" s="58">
        <f>SUM(I13,I98)</f>
        <v>50518.03</v>
      </c>
      <c r="J153" s="58">
        <f>SUM(J13,J98)</f>
        <v>0</v>
      </c>
      <c r="K153" s="58">
        <f>SUM(K13,K98)</f>
        <v>0</v>
      </c>
      <c r="L153" s="58">
        <f>SUM(L13,L98)</f>
        <v>50518.03</v>
      </c>
      <c r="M153" s="58">
        <f>SUM(M13,M98)</f>
        <v>3993995.22</v>
      </c>
      <c r="N153" s="58">
        <f>SUM(N13,N98)</f>
        <v>0</v>
      </c>
      <c r="O153" s="58">
        <f>SUM(O13,O98)</f>
        <v>0</v>
      </c>
      <c r="P153" s="58">
        <f>SUM(P13,P98)</f>
        <v>0</v>
      </c>
      <c r="Q153" s="58">
        <f>SUM(Q13,Q98)</f>
        <v>3993995.22</v>
      </c>
    </row>
    <row r="155" spans="1:10" ht="12.75">
      <c r="A155" s="69" t="s">
        <v>139</v>
      </c>
      <c r="B155" s="69"/>
      <c r="C155" s="69"/>
      <c r="D155" s="69"/>
      <c r="E155" s="69"/>
      <c r="F155" s="69"/>
      <c r="G155" s="69"/>
      <c r="H155" s="69"/>
      <c r="I155" s="69"/>
      <c r="J155" s="69"/>
    </row>
    <row r="156" ht="12.75">
      <c r="A156" s="41" t="s">
        <v>140</v>
      </c>
    </row>
    <row r="157" ht="12.75">
      <c r="A157" s="41" t="s">
        <v>141</v>
      </c>
    </row>
    <row r="211" ht="12.75" customHeight="1"/>
  </sheetData>
  <sheetProtection selectLockedCells="1" selectUnlockedCells="1"/>
  <mergeCells count="231"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14:A22"/>
    <mergeCell ref="C14:Q17"/>
    <mergeCell ref="C19:C22"/>
    <mergeCell ref="D19:D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A23:A31"/>
    <mergeCell ref="C23:Q26"/>
    <mergeCell ref="C28:C31"/>
    <mergeCell ref="D28:D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A32:A40"/>
    <mergeCell ref="C32:Q35"/>
    <mergeCell ref="C37:C41"/>
    <mergeCell ref="D37:D41"/>
    <mergeCell ref="H37:H41"/>
    <mergeCell ref="I37:I41"/>
    <mergeCell ref="J37:J41"/>
    <mergeCell ref="K37:K41"/>
    <mergeCell ref="L37:L41"/>
    <mergeCell ref="M37:M41"/>
    <mergeCell ref="N37:N41"/>
    <mergeCell ref="O37:O41"/>
    <mergeCell ref="P37:P41"/>
    <mergeCell ref="Q37:Q41"/>
    <mergeCell ref="A41:A51"/>
    <mergeCell ref="C42:Q45"/>
    <mergeCell ref="C47:C51"/>
    <mergeCell ref="D47:D51"/>
    <mergeCell ref="H47:H51"/>
    <mergeCell ref="I47:I51"/>
    <mergeCell ref="J47:J51"/>
    <mergeCell ref="K47:K51"/>
    <mergeCell ref="L47:L51"/>
    <mergeCell ref="M47:M51"/>
    <mergeCell ref="N47:N51"/>
    <mergeCell ref="O47:O51"/>
    <mergeCell ref="P47:P51"/>
    <mergeCell ref="Q47:Q51"/>
    <mergeCell ref="A52:A61"/>
    <mergeCell ref="C52:Q55"/>
    <mergeCell ref="C57:C61"/>
    <mergeCell ref="D57:D61"/>
    <mergeCell ref="H57:H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A62:A70"/>
    <mergeCell ref="C62:Q65"/>
    <mergeCell ref="C67:C70"/>
    <mergeCell ref="D67:D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A71:A79"/>
    <mergeCell ref="C71:Q74"/>
    <mergeCell ref="C76:C79"/>
    <mergeCell ref="D76:D79"/>
    <mergeCell ref="H76:H79"/>
    <mergeCell ref="I76:I79"/>
    <mergeCell ref="J76:J79"/>
    <mergeCell ref="K76:K79"/>
    <mergeCell ref="L76:L79"/>
    <mergeCell ref="M76:M79"/>
    <mergeCell ref="N76:N79"/>
    <mergeCell ref="O76:O79"/>
    <mergeCell ref="P76:P79"/>
    <mergeCell ref="Q76:Q79"/>
    <mergeCell ref="A80:A88"/>
    <mergeCell ref="C80:Q83"/>
    <mergeCell ref="C85:C88"/>
    <mergeCell ref="D85:D88"/>
    <mergeCell ref="H85:H88"/>
    <mergeCell ref="I85:I88"/>
    <mergeCell ref="J85:J88"/>
    <mergeCell ref="K85:K88"/>
    <mergeCell ref="L85:L88"/>
    <mergeCell ref="M85:M88"/>
    <mergeCell ref="N85:N88"/>
    <mergeCell ref="O85:O88"/>
    <mergeCell ref="P85:P88"/>
    <mergeCell ref="Q85:Q88"/>
    <mergeCell ref="A89:A97"/>
    <mergeCell ref="C89:Q92"/>
    <mergeCell ref="C94:C97"/>
    <mergeCell ref="D94:D97"/>
    <mergeCell ref="H94:H97"/>
    <mergeCell ref="I94:I97"/>
    <mergeCell ref="J94:J97"/>
    <mergeCell ref="K94:K97"/>
    <mergeCell ref="L94:L97"/>
    <mergeCell ref="M94:M97"/>
    <mergeCell ref="N94:N97"/>
    <mergeCell ref="O94:O97"/>
    <mergeCell ref="P94:P97"/>
    <mergeCell ref="Q94:Q97"/>
    <mergeCell ref="A99:A107"/>
    <mergeCell ref="C99:Q102"/>
    <mergeCell ref="C104:C107"/>
    <mergeCell ref="D104:D107"/>
    <mergeCell ref="H104:H107"/>
    <mergeCell ref="I104:I107"/>
    <mergeCell ref="J104:J107"/>
    <mergeCell ref="K104:K107"/>
    <mergeCell ref="L104:L107"/>
    <mergeCell ref="M104:M107"/>
    <mergeCell ref="N104:N107"/>
    <mergeCell ref="O104:O107"/>
    <mergeCell ref="P104:P107"/>
    <mergeCell ref="Q104:Q107"/>
    <mergeCell ref="A108:A116"/>
    <mergeCell ref="C108:Q111"/>
    <mergeCell ref="C113:C116"/>
    <mergeCell ref="D113:D116"/>
    <mergeCell ref="H113:H116"/>
    <mergeCell ref="I113:I116"/>
    <mergeCell ref="J113:J116"/>
    <mergeCell ref="K113:K116"/>
    <mergeCell ref="L113:L116"/>
    <mergeCell ref="M113:M116"/>
    <mergeCell ref="N113:N116"/>
    <mergeCell ref="O113:O116"/>
    <mergeCell ref="P113:P116"/>
    <mergeCell ref="Q113:Q116"/>
    <mergeCell ref="A117:A125"/>
    <mergeCell ref="C117:Q120"/>
    <mergeCell ref="C122:C125"/>
    <mergeCell ref="D122:D125"/>
    <mergeCell ref="H122:H125"/>
    <mergeCell ref="I122:I125"/>
    <mergeCell ref="J122:J125"/>
    <mergeCell ref="K122:K125"/>
    <mergeCell ref="L122:L125"/>
    <mergeCell ref="M122:M125"/>
    <mergeCell ref="N122:N125"/>
    <mergeCell ref="O122:O125"/>
    <mergeCell ref="P122:P125"/>
    <mergeCell ref="Q122:Q125"/>
    <mergeCell ref="A126:A134"/>
    <mergeCell ref="C126:Q129"/>
    <mergeCell ref="C131:C134"/>
    <mergeCell ref="D131:D134"/>
    <mergeCell ref="H131:H134"/>
    <mergeCell ref="I131:I134"/>
    <mergeCell ref="J131:J134"/>
    <mergeCell ref="K131:K134"/>
    <mergeCell ref="L131:L134"/>
    <mergeCell ref="M131:M134"/>
    <mergeCell ref="N131:N134"/>
    <mergeCell ref="O131:O134"/>
    <mergeCell ref="P131:P134"/>
    <mergeCell ref="Q131:Q134"/>
    <mergeCell ref="A135:A143"/>
    <mergeCell ref="C135:Q138"/>
    <mergeCell ref="C140:C143"/>
    <mergeCell ref="D140:D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A144:A152"/>
    <mergeCell ref="C144:Q147"/>
    <mergeCell ref="C149:C152"/>
    <mergeCell ref="D149:D152"/>
    <mergeCell ref="H149:H152"/>
    <mergeCell ref="I149:I152"/>
    <mergeCell ref="J149:J152"/>
    <mergeCell ref="K149:K152"/>
    <mergeCell ref="L149:L152"/>
    <mergeCell ref="M149:M152"/>
    <mergeCell ref="N149:N152"/>
    <mergeCell ref="O149:O152"/>
    <mergeCell ref="P149:P152"/>
    <mergeCell ref="Q149:Q152"/>
    <mergeCell ref="A153:D153"/>
    <mergeCell ref="A155:J155"/>
  </mergeCells>
  <printOptions/>
  <pageMargins left="0.7875" right="0.7875" top="0.4548611111111111" bottom="0.7875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G1:U78"/>
  <sheetViews>
    <sheetView zoomScale="84" zoomScaleNormal="84" workbookViewId="0" topLeftCell="A1">
      <selection activeCell="G6" sqref="G6"/>
    </sheetView>
  </sheetViews>
  <sheetFormatPr defaultColWidth="12.00390625" defaultRowHeight="12.75"/>
  <cols>
    <col min="1" max="6" width="5.125" style="0" customWidth="1"/>
    <col min="7" max="7" width="5.125" style="9" customWidth="1"/>
    <col min="8" max="8" width="8.75390625" style="9" customWidth="1"/>
    <col min="9" max="9" width="5.50390625" style="9" customWidth="1"/>
    <col min="10" max="11" width="11.375" style="9" customWidth="1"/>
    <col min="12" max="12" width="12.375" style="70" customWidth="1"/>
    <col min="13" max="13" width="10.875" style="9" customWidth="1"/>
    <col min="14" max="14" width="11.50390625" style="70" customWidth="1"/>
    <col min="15" max="15" width="10.375" style="0" customWidth="1"/>
    <col min="16" max="16" width="11.625" style="0" customWidth="1"/>
    <col min="17" max="17" width="10.875" style="0" customWidth="1"/>
    <col min="18" max="18" width="9.875" style="0" customWidth="1"/>
    <col min="19" max="16384" width="11.625" style="0" customWidth="1"/>
  </cols>
  <sheetData>
    <row r="1" spans="7:18" ht="12.75">
      <c r="G1" s="71"/>
      <c r="H1" s="71"/>
      <c r="I1" s="71"/>
      <c r="J1" s="71"/>
      <c r="K1" s="71"/>
      <c r="L1" s="71"/>
      <c r="M1" s="71"/>
      <c r="N1"/>
      <c r="P1" s="5" t="s">
        <v>142</v>
      </c>
      <c r="R1" s="71"/>
    </row>
    <row r="2" spans="7:21" ht="12.75" customHeight="1">
      <c r="G2" s="71"/>
      <c r="H2" s="71"/>
      <c r="I2" s="71"/>
      <c r="J2" s="71"/>
      <c r="K2" s="71"/>
      <c r="L2" s="71"/>
      <c r="M2" s="71"/>
      <c r="N2"/>
      <c r="P2" s="7" t="s">
        <v>1</v>
      </c>
      <c r="Q2" s="72"/>
      <c r="R2" s="73"/>
      <c r="S2" s="73"/>
      <c r="T2" s="73"/>
      <c r="U2" s="72"/>
    </row>
    <row r="3" spans="7:21" ht="12.75">
      <c r="G3" s="71"/>
      <c r="H3" s="71"/>
      <c r="I3" s="71"/>
      <c r="J3" s="71"/>
      <c r="K3" s="71"/>
      <c r="L3" s="71"/>
      <c r="M3" s="71"/>
      <c r="N3"/>
      <c r="P3" s="5" t="s">
        <v>2</v>
      </c>
      <c r="Q3" s="72"/>
      <c r="R3" s="73"/>
      <c r="S3" s="73"/>
      <c r="T3" s="73"/>
      <c r="U3" s="72"/>
    </row>
    <row r="4" spans="7:21" ht="12.75">
      <c r="G4" s="71"/>
      <c r="H4" s="71"/>
      <c r="I4" s="71"/>
      <c r="J4" s="71"/>
      <c r="K4" s="71"/>
      <c r="L4" s="71"/>
      <c r="M4" s="71"/>
      <c r="N4"/>
      <c r="P4" s="5" t="s">
        <v>3</v>
      </c>
      <c r="Q4" s="72"/>
      <c r="R4" s="73"/>
      <c r="S4" s="73"/>
      <c r="T4" s="73"/>
      <c r="U4" s="72"/>
    </row>
    <row r="5" spans="7:21" ht="12.75">
      <c r="G5" s="71"/>
      <c r="H5" s="71"/>
      <c r="I5" s="71"/>
      <c r="J5" s="71"/>
      <c r="K5" s="71"/>
      <c r="L5" s="71"/>
      <c r="M5" s="71"/>
      <c r="N5" s="71"/>
      <c r="O5" s="71"/>
      <c r="P5" s="72"/>
      <c r="Q5" s="72"/>
      <c r="R5" s="73"/>
      <c r="S5" s="73"/>
      <c r="T5" s="73"/>
      <c r="U5" s="72"/>
    </row>
    <row r="6" spans="7:18" ht="42" customHeight="1">
      <c r="G6" s="74" t="s">
        <v>143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7:18" ht="12.75">
      <c r="G7" s="75"/>
      <c r="H7" s="75"/>
      <c r="I7" s="75"/>
      <c r="J7" s="75"/>
      <c r="K7" s="75"/>
      <c r="L7" s="75"/>
      <c r="M7" s="75"/>
      <c r="N7" s="75"/>
      <c r="O7" s="76"/>
      <c r="P7" s="76"/>
      <c r="Q7" s="76"/>
      <c r="R7" s="77" t="s">
        <v>5</v>
      </c>
    </row>
    <row r="8" spans="7:18" ht="12.75" customHeight="1">
      <c r="G8" s="78" t="s">
        <v>7</v>
      </c>
      <c r="H8" s="78" t="s">
        <v>144</v>
      </c>
      <c r="I8" s="79" t="s">
        <v>145</v>
      </c>
      <c r="J8" s="79" t="s">
        <v>146</v>
      </c>
      <c r="K8" s="79" t="s">
        <v>147</v>
      </c>
      <c r="L8" s="79" t="s">
        <v>148</v>
      </c>
      <c r="M8" s="79"/>
      <c r="N8" s="79"/>
      <c r="O8" s="79"/>
      <c r="P8" s="79"/>
      <c r="Q8" s="79"/>
      <c r="R8" s="79"/>
    </row>
    <row r="9" spans="7:18" ht="12.75" customHeight="1">
      <c r="G9" s="78"/>
      <c r="H9" s="78"/>
      <c r="I9" s="79"/>
      <c r="J9" s="79"/>
      <c r="K9" s="79"/>
      <c r="L9" s="79" t="s">
        <v>149</v>
      </c>
      <c r="M9" s="79" t="s">
        <v>150</v>
      </c>
      <c r="N9" s="79" t="s">
        <v>72</v>
      </c>
      <c r="O9" s="79"/>
      <c r="P9" s="79"/>
      <c r="Q9" s="79"/>
      <c r="R9" s="79"/>
    </row>
    <row r="10" spans="7:18" ht="12.75" customHeight="1">
      <c r="G10" s="78"/>
      <c r="H10" s="78"/>
      <c r="I10" s="79"/>
      <c r="J10" s="79"/>
      <c r="K10" s="79"/>
      <c r="L10" s="79"/>
      <c r="M10" s="79"/>
      <c r="N10" s="79" t="s">
        <v>151</v>
      </c>
      <c r="O10" s="79" t="s">
        <v>66</v>
      </c>
      <c r="P10" s="79"/>
      <c r="Q10" s="79"/>
      <c r="R10" s="79" t="s">
        <v>152</v>
      </c>
    </row>
    <row r="11" spans="7:18" ht="12.75">
      <c r="G11" s="78"/>
      <c r="H11" s="78"/>
      <c r="I11" s="79"/>
      <c r="J11" s="79"/>
      <c r="K11" s="79"/>
      <c r="L11" s="79"/>
      <c r="M11" s="79"/>
      <c r="N11" s="79"/>
      <c r="O11" s="79" t="s">
        <v>153</v>
      </c>
      <c r="P11" s="79" t="s">
        <v>154</v>
      </c>
      <c r="Q11" s="79" t="s">
        <v>155</v>
      </c>
      <c r="R11" s="79"/>
    </row>
    <row r="12" spans="7:18" ht="12.75">
      <c r="G12" s="80">
        <v>1</v>
      </c>
      <c r="H12" s="80">
        <v>2</v>
      </c>
      <c r="I12" s="80">
        <v>3</v>
      </c>
      <c r="J12" s="80">
        <v>4</v>
      </c>
      <c r="K12" s="80">
        <v>5</v>
      </c>
      <c r="L12" s="80">
        <v>6</v>
      </c>
      <c r="M12" s="80">
        <v>7</v>
      </c>
      <c r="N12" s="80">
        <v>8</v>
      </c>
      <c r="O12" s="80">
        <v>9</v>
      </c>
      <c r="P12" s="80">
        <v>10</v>
      </c>
      <c r="Q12" s="80">
        <v>11</v>
      </c>
      <c r="R12" s="80">
        <v>12</v>
      </c>
    </row>
    <row r="13" spans="7:18" ht="12.75">
      <c r="G13" s="81" t="s">
        <v>25</v>
      </c>
      <c r="H13" s="82" t="s">
        <v>156</v>
      </c>
      <c r="I13" s="82">
        <v>2010</v>
      </c>
      <c r="J13" s="83">
        <v>287321.17</v>
      </c>
      <c r="K13" s="84"/>
      <c r="L13" s="85">
        <v>287321.17</v>
      </c>
      <c r="M13" s="86"/>
      <c r="N13" s="86"/>
      <c r="O13" s="86"/>
      <c r="P13" s="86"/>
      <c r="Q13" s="86"/>
      <c r="R13" s="86"/>
    </row>
    <row r="14" spans="7:18" ht="12.75">
      <c r="G14" s="87"/>
      <c r="H14" s="82"/>
      <c r="I14" s="82" t="s">
        <v>157</v>
      </c>
      <c r="J14" s="82"/>
      <c r="K14" s="88">
        <f>SUM(K15:K19)</f>
        <v>287321.17</v>
      </c>
      <c r="L14" s="89"/>
      <c r="M14" s="90">
        <f>SUM(M15:M19)</f>
        <v>287321.17</v>
      </c>
      <c r="N14" s="90">
        <f>SUM(N15:N19)</f>
        <v>287321.17</v>
      </c>
      <c r="O14" s="90">
        <f>SUM(O15:O18)</f>
        <v>4750</v>
      </c>
      <c r="P14" s="90">
        <f>SUM(P15:P18)</f>
        <v>837.9</v>
      </c>
      <c r="Q14" s="90">
        <f>SUM(Q15:Q18)</f>
        <v>0</v>
      </c>
      <c r="R14" s="90">
        <f>SUM(R15:R18)</f>
        <v>0</v>
      </c>
    </row>
    <row r="15" spans="7:18" ht="12.75">
      <c r="G15" s="87"/>
      <c r="H15" s="82"/>
      <c r="I15" s="82">
        <v>4110</v>
      </c>
      <c r="J15" s="82"/>
      <c r="K15" s="84">
        <v>721.52</v>
      </c>
      <c r="L15" s="89"/>
      <c r="M15" s="84">
        <v>721.52</v>
      </c>
      <c r="N15" s="86">
        <f>SUM(O15:Q15)</f>
        <v>721.52</v>
      </c>
      <c r="O15" s="86"/>
      <c r="P15" s="86">
        <v>721.52</v>
      </c>
      <c r="Q15" s="86"/>
      <c r="R15" s="86"/>
    </row>
    <row r="16" spans="7:18" ht="12.75">
      <c r="G16" s="87"/>
      <c r="H16" s="82"/>
      <c r="I16" s="82">
        <v>4120</v>
      </c>
      <c r="J16" s="82"/>
      <c r="K16" s="84">
        <v>116.38</v>
      </c>
      <c r="L16" s="89"/>
      <c r="M16" s="84">
        <v>116.38</v>
      </c>
      <c r="N16" s="86">
        <f>SUM(O16:Q16)</f>
        <v>116.38</v>
      </c>
      <c r="O16" s="86"/>
      <c r="P16" s="86">
        <v>116.38</v>
      </c>
      <c r="Q16" s="86"/>
      <c r="R16" s="86"/>
    </row>
    <row r="17" spans="7:18" ht="12.75">
      <c r="G17" s="87"/>
      <c r="H17" s="82"/>
      <c r="I17" s="82">
        <v>4170</v>
      </c>
      <c r="J17" s="82"/>
      <c r="K17" s="84">
        <v>4750</v>
      </c>
      <c r="L17" s="89"/>
      <c r="M17" s="84">
        <v>4750</v>
      </c>
      <c r="N17" s="86">
        <f>SUM(O17:Q17)</f>
        <v>4750</v>
      </c>
      <c r="O17" s="86">
        <v>4750</v>
      </c>
      <c r="P17" s="86"/>
      <c r="Q17" s="86"/>
      <c r="R17" s="86"/>
    </row>
    <row r="18" spans="7:18" ht="12.75">
      <c r="G18" s="87"/>
      <c r="H18" s="82"/>
      <c r="I18" s="82">
        <v>4210</v>
      </c>
      <c r="J18" s="82"/>
      <c r="K18" s="84">
        <v>45.85</v>
      </c>
      <c r="L18" s="89"/>
      <c r="M18" s="84">
        <v>45.85</v>
      </c>
      <c r="N18" s="86">
        <v>45.85</v>
      </c>
      <c r="O18" s="86"/>
      <c r="P18" s="86"/>
      <c r="Q18" s="86"/>
      <c r="R18" s="86"/>
    </row>
    <row r="19" spans="7:18" ht="12.75">
      <c r="G19" s="87"/>
      <c r="H19" s="82"/>
      <c r="I19" s="82">
        <v>4430</v>
      </c>
      <c r="J19" s="82"/>
      <c r="K19" s="84">
        <v>281687.42</v>
      </c>
      <c r="L19" s="89"/>
      <c r="M19" s="84">
        <v>281687.42</v>
      </c>
      <c r="N19" s="86">
        <v>281687.42</v>
      </c>
      <c r="O19" s="86"/>
      <c r="P19" s="86"/>
      <c r="Q19" s="86"/>
      <c r="R19" s="86"/>
    </row>
    <row r="20" spans="7:18" ht="12.75">
      <c r="G20" s="87">
        <v>750</v>
      </c>
      <c r="H20" s="82">
        <v>75011</v>
      </c>
      <c r="I20" s="82">
        <v>2010</v>
      </c>
      <c r="J20" s="86">
        <v>193085</v>
      </c>
      <c r="K20" s="84"/>
      <c r="L20" s="86">
        <v>105260</v>
      </c>
      <c r="M20" s="86"/>
      <c r="N20" s="86"/>
      <c r="O20" s="86"/>
      <c r="P20" s="86"/>
      <c r="Q20" s="86"/>
      <c r="R20" s="86"/>
    </row>
    <row r="21" spans="7:18" ht="12.75">
      <c r="G21" s="87"/>
      <c r="H21" s="82"/>
      <c r="I21" s="82" t="s">
        <v>157</v>
      </c>
      <c r="J21" s="82"/>
      <c r="K21" s="91">
        <f>SUM(K22:K25)</f>
        <v>193085</v>
      </c>
      <c r="L21" s="86"/>
      <c r="M21" s="92">
        <f>SUM(M22:M25)</f>
        <v>102542.5</v>
      </c>
      <c r="N21" s="92">
        <f>SUM(N22:N25)</f>
        <v>102542.5</v>
      </c>
      <c r="O21" s="92">
        <f>SUM(O22:O25)</f>
        <v>75000</v>
      </c>
      <c r="P21" s="92">
        <f>SUM(P22:P25)</f>
        <v>27542.5</v>
      </c>
      <c r="Q21" s="92">
        <f>SUM(Q22:Q25)</f>
        <v>0</v>
      </c>
      <c r="R21" s="92">
        <f>SUM(R22:R25)</f>
        <v>0</v>
      </c>
    </row>
    <row r="22" spans="7:18" ht="12.75">
      <c r="G22" s="87"/>
      <c r="H22" s="82"/>
      <c r="I22" s="82">
        <v>4010</v>
      </c>
      <c r="J22" s="82"/>
      <c r="K22" s="84">
        <v>150000</v>
      </c>
      <c r="L22" s="86"/>
      <c r="M22" s="86">
        <f>SUM(N22+R22)</f>
        <v>75000</v>
      </c>
      <c r="N22" s="86">
        <f>SUM(O22:Q22)</f>
        <v>75000</v>
      </c>
      <c r="O22" s="86">
        <v>75000</v>
      </c>
      <c r="P22" s="86"/>
      <c r="Q22" s="86"/>
      <c r="R22" s="86"/>
    </row>
    <row r="23" spans="7:18" ht="12.75">
      <c r="G23" s="87"/>
      <c r="H23" s="82"/>
      <c r="I23" s="82">
        <v>4040</v>
      </c>
      <c r="J23" s="82"/>
      <c r="K23" s="84">
        <v>12000</v>
      </c>
      <c r="L23" s="86"/>
      <c r="M23" s="86">
        <f>SUM(N23+R23)</f>
        <v>12000</v>
      </c>
      <c r="N23" s="86">
        <f>SUM(O23:Q23)</f>
        <v>12000</v>
      </c>
      <c r="O23" s="86"/>
      <c r="P23" s="86">
        <v>12000</v>
      </c>
      <c r="Q23" s="86"/>
      <c r="R23" s="86"/>
    </row>
    <row r="24" spans="7:18" ht="12.75">
      <c r="G24" s="87"/>
      <c r="H24" s="82"/>
      <c r="I24" s="82">
        <v>4110</v>
      </c>
      <c r="J24" s="82"/>
      <c r="K24" s="84">
        <v>28000</v>
      </c>
      <c r="L24" s="86"/>
      <c r="M24" s="86">
        <f>SUM(N24+R24)</f>
        <v>14000</v>
      </c>
      <c r="N24" s="86">
        <f>SUM(O24:Q24)</f>
        <v>14000</v>
      </c>
      <c r="O24" s="86"/>
      <c r="P24" s="86">
        <v>14000</v>
      </c>
      <c r="Q24" s="86"/>
      <c r="R24" s="86"/>
    </row>
    <row r="25" spans="7:18" ht="12.75">
      <c r="G25" s="87"/>
      <c r="H25" s="82"/>
      <c r="I25" s="82">
        <v>4120</v>
      </c>
      <c r="J25" s="82"/>
      <c r="K25" s="84">
        <v>3085</v>
      </c>
      <c r="L25" s="86"/>
      <c r="M25" s="86">
        <f>SUM(N25+R25)</f>
        <v>1542.5</v>
      </c>
      <c r="N25" s="86">
        <f>SUM(O25:Q25)</f>
        <v>1542.5</v>
      </c>
      <c r="O25" s="86"/>
      <c r="P25" s="86">
        <v>1542.5</v>
      </c>
      <c r="Q25" s="86"/>
      <c r="R25" s="86"/>
    </row>
    <row r="26" spans="7:18" ht="12.75">
      <c r="G26" s="87">
        <v>750</v>
      </c>
      <c r="H26" s="82">
        <v>75056</v>
      </c>
      <c r="I26" s="82">
        <v>2010</v>
      </c>
      <c r="J26" s="86">
        <v>16747</v>
      </c>
      <c r="K26" s="84"/>
      <c r="L26" s="86">
        <v>16474</v>
      </c>
      <c r="M26" s="86"/>
      <c r="N26" s="86"/>
      <c r="O26" s="86"/>
      <c r="P26" s="86"/>
      <c r="Q26" s="86"/>
      <c r="R26" s="86"/>
    </row>
    <row r="27" spans="7:18" ht="12.75">
      <c r="G27" s="87"/>
      <c r="H27" s="82"/>
      <c r="I27" s="82" t="s">
        <v>157</v>
      </c>
      <c r="J27" s="82"/>
      <c r="K27" s="91">
        <f>SUM(K28:K33)</f>
        <v>16474</v>
      </c>
      <c r="L27" s="86"/>
      <c r="M27" s="92">
        <f>SUM(M28:M33)</f>
        <v>11116.029999999999</v>
      </c>
      <c r="N27" s="92">
        <f>SUM(N28:N33)</f>
        <v>11116.029999999999</v>
      </c>
      <c r="O27" s="92">
        <f>SUM(O28:O33)</f>
        <v>9181</v>
      </c>
      <c r="P27" s="92">
        <f>SUM(P28:P33)</f>
        <v>1619.53</v>
      </c>
      <c r="Q27" s="92">
        <f>SUM(Q28:Q33)</f>
        <v>0</v>
      </c>
      <c r="R27" s="92">
        <f>SUM(R28:R33)</f>
        <v>0</v>
      </c>
    </row>
    <row r="28" spans="7:18" ht="12.75">
      <c r="G28" s="87"/>
      <c r="H28" s="82"/>
      <c r="I28" s="82">
        <v>3020</v>
      </c>
      <c r="J28" s="82"/>
      <c r="K28" s="84">
        <v>8000</v>
      </c>
      <c r="L28" s="86"/>
      <c r="M28" s="86">
        <f>SUM(N28+R28)</f>
        <v>5000</v>
      </c>
      <c r="N28" s="86">
        <f>SUM(O28:Q28)</f>
        <v>5000</v>
      </c>
      <c r="O28" s="86">
        <v>5000</v>
      </c>
      <c r="P28" s="92"/>
      <c r="Q28" s="92"/>
      <c r="R28" s="92"/>
    </row>
    <row r="29" spans="7:18" ht="12.75">
      <c r="G29" s="87"/>
      <c r="H29" s="82"/>
      <c r="I29" s="82">
        <v>4110</v>
      </c>
      <c r="J29" s="82"/>
      <c r="K29" s="84">
        <v>2200</v>
      </c>
      <c r="L29" s="86"/>
      <c r="M29" s="86">
        <f>SUM(N29+R29)</f>
        <v>1394.6</v>
      </c>
      <c r="N29" s="86">
        <f>SUM(O29:Q29)</f>
        <v>1394.6</v>
      </c>
      <c r="O29" s="86"/>
      <c r="P29" s="86">
        <v>1394.6</v>
      </c>
      <c r="Q29" s="86"/>
      <c r="R29" s="86"/>
    </row>
    <row r="30" spans="7:18" ht="12.75">
      <c r="G30" s="87"/>
      <c r="H30" s="82"/>
      <c r="I30" s="82">
        <v>4120</v>
      </c>
      <c r="J30" s="82"/>
      <c r="K30" s="84">
        <v>474</v>
      </c>
      <c r="L30" s="86"/>
      <c r="M30" s="86">
        <f>SUM(N30+R30)</f>
        <v>224.93</v>
      </c>
      <c r="N30" s="86">
        <f>SUM(O30:Q30)</f>
        <v>224.93</v>
      </c>
      <c r="O30" s="86"/>
      <c r="P30" s="86">
        <v>224.93</v>
      </c>
      <c r="Q30" s="86"/>
      <c r="R30" s="86"/>
    </row>
    <row r="31" spans="7:18" ht="12.75">
      <c r="G31" s="87"/>
      <c r="H31" s="82"/>
      <c r="I31" s="82">
        <v>4170</v>
      </c>
      <c r="J31" s="82"/>
      <c r="K31" s="84">
        <v>5000</v>
      </c>
      <c r="L31" s="86"/>
      <c r="M31" s="86">
        <f>SUM(N31+R31)</f>
        <v>4181</v>
      </c>
      <c r="N31" s="86">
        <f>SUM(O31:Q31)</f>
        <v>4181</v>
      </c>
      <c r="O31" s="86">
        <v>4181</v>
      </c>
      <c r="P31" s="86"/>
      <c r="Q31" s="86"/>
      <c r="R31" s="86"/>
    </row>
    <row r="32" spans="7:18" ht="12.75">
      <c r="G32" s="87"/>
      <c r="H32" s="82"/>
      <c r="I32" s="82">
        <v>4210</v>
      </c>
      <c r="J32" s="82"/>
      <c r="K32" s="84">
        <v>400</v>
      </c>
      <c r="L32" s="86"/>
      <c r="M32" s="86">
        <f>SUM(N32+R32)</f>
        <v>0</v>
      </c>
      <c r="N32" s="86">
        <v>0</v>
      </c>
      <c r="O32" s="86"/>
      <c r="P32" s="86"/>
      <c r="Q32" s="86"/>
      <c r="R32" s="86"/>
    </row>
    <row r="33" spans="7:18" ht="12.75">
      <c r="G33" s="87"/>
      <c r="H33" s="82"/>
      <c r="I33" s="82">
        <v>4410</v>
      </c>
      <c r="J33" s="82"/>
      <c r="K33" s="84">
        <v>400</v>
      </c>
      <c r="L33" s="86"/>
      <c r="M33" s="86">
        <f>SUM(N33+R33)</f>
        <v>315.5</v>
      </c>
      <c r="N33" s="86">
        <v>315.5</v>
      </c>
      <c r="O33" s="86"/>
      <c r="P33" s="86"/>
      <c r="Q33" s="86"/>
      <c r="R33" s="86"/>
    </row>
    <row r="34" spans="7:18" ht="12.75">
      <c r="G34" s="87">
        <v>751</v>
      </c>
      <c r="H34" s="82">
        <v>75101</v>
      </c>
      <c r="I34" s="82">
        <v>2010</v>
      </c>
      <c r="J34" s="86">
        <v>3300</v>
      </c>
      <c r="K34" s="84"/>
      <c r="L34" s="93">
        <v>1650</v>
      </c>
      <c r="M34" s="86"/>
      <c r="N34" s="86"/>
      <c r="O34" s="86"/>
      <c r="P34" s="86"/>
      <c r="Q34" s="86"/>
      <c r="R34" s="86"/>
    </row>
    <row r="35" spans="7:18" ht="12.75">
      <c r="G35" s="87"/>
      <c r="H35" s="82"/>
      <c r="I35" s="82" t="s">
        <v>157</v>
      </c>
      <c r="J35" s="82"/>
      <c r="K35" s="91">
        <f>SUM(K36:K40)</f>
        <v>3300</v>
      </c>
      <c r="L35" s="86"/>
      <c r="M35" s="92">
        <f>SUM(M36:M40)</f>
        <v>1650</v>
      </c>
      <c r="N35" s="92">
        <f>SUM(N36:N40)</f>
        <v>1650</v>
      </c>
      <c r="O35" s="92">
        <f>SUM(O36:O40)</f>
        <v>600</v>
      </c>
      <c r="P35" s="92">
        <f>SUM(P36:P40)</f>
        <v>108</v>
      </c>
      <c r="Q35" s="92">
        <f>SUM(Q36:Q40)</f>
        <v>0</v>
      </c>
      <c r="R35" s="92">
        <f>SUM(R36:R40)</f>
        <v>0</v>
      </c>
    </row>
    <row r="36" spans="7:18" ht="12.75">
      <c r="G36" s="87"/>
      <c r="H36" s="82"/>
      <c r="I36" s="82">
        <v>4010</v>
      </c>
      <c r="J36" s="82"/>
      <c r="K36" s="84">
        <v>1200</v>
      </c>
      <c r="L36" s="86"/>
      <c r="M36" s="86">
        <f>SUM(N36+R36)</f>
        <v>600</v>
      </c>
      <c r="N36" s="86">
        <f>SUM(O36:Q36)</f>
        <v>600</v>
      </c>
      <c r="O36" s="92">
        <v>600</v>
      </c>
      <c r="P36" s="92"/>
      <c r="Q36" s="92"/>
      <c r="R36" s="92"/>
    </row>
    <row r="37" spans="7:18" ht="12.75">
      <c r="G37" s="87"/>
      <c r="H37" s="82"/>
      <c r="I37" s="82">
        <v>4110</v>
      </c>
      <c r="J37" s="82"/>
      <c r="K37" s="84">
        <v>184</v>
      </c>
      <c r="L37" s="86"/>
      <c r="M37" s="86">
        <f>SUM(N37)</f>
        <v>92</v>
      </c>
      <c r="N37" s="86">
        <f>SUM(O37:Q37)</f>
        <v>92</v>
      </c>
      <c r="O37" s="92"/>
      <c r="P37" s="92">
        <v>92</v>
      </c>
      <c r="Q37" s="92"/>
      <c r="R37" s="92"/>
    </row>
    <row r="38" spans="7:18" ht="12.75">
      <c r="G38" s="87"/>
      <c r="H38" s="82"/>
      <c r="I38" s="82">
        <v>4120</v>
      </c>
      <c r="J38" s="82"/>
      <c r="K38" s="84">
        <v>35</v>
      </c>
      <c r="L38" s="86"/>
      <c r="M38" s="86">
        <f>SUM(N38)</f>
        <v>16</v>
      </c>
      <c r="N38" s="86">
        <f>SUM(O38:Q38)</f>
        <v>16</v>
      </c>
      <c r="O38" s="92"/>
      <c r="P38" s="92">
        <v>16</v>
      </c>
      <c r="Q38" s="92"/>
      <c r="R38" s="92"/>
    </row>
    <row r="39" spans="7:18" ht="12.75">
      <c r="G39" s="87"/>
      <c r="H39" s="82"/>
      <c r="I39" s="82">
        <v>4210</v>
      </c>
      <c r="J39" s="82"/>
      <c r="K39" s="84">
        <v>1081</v>
      </c>
      <c r="L39" s="86"/>
      <c r="M39" s="86">
        <f>SUM(N39)</f>
        <v>540</v>
      </c>
      <c r="N39" s="86">
        <v>540</v>
      </c>
      <c r="O39" s="86"/>
      <c r="P39" s="86"/>
      <c r="Q39" s="86"/>
      <c r="R39" s="86"/>
    </row>
    <row r="40" spans="7:18" ht="12.75">
      <c r="G40" s="87"/>
      <c r="H40" s="82"/>
      <c r="I40" s="82">
        <v>4370</v>
      </c>
      <c r="J40" s="82"/>
      <c r="K40" s="84">
        <v>800</v>
      </c>
      <c r="L40" s="86"/>
      <c r="M40" s="86">
        <f>SUM(N40)</f>
        <v>402</v>
      </c>
      <c r="N40" s="86">
        <v>402</v>
      </c>
      <c r="O40" s="86"/>
      <c r="P40" s="86"/>
      <c r="Q40" s="86"/>
      <c r="R40" s="86"/>
    </row>
    <row r="41" spans="7:18" ht="12.75">
      <c r="G41" s="87">
        <v>852</v>
      </c>
      <c r="H41" s="82">
        <v>85212</v>
      </c>
      <c r="I41" s="82">
        <v>2010</v>
      </c>
      <c r="J41" s="86">
        <v>7564964</v>
      </c>
      <c r="K41" s="84"/>
      <c r="L41" s="86">
        <v>3808311</v>
      </c>
      <c r="M41" s="86"/>
      <c r="N41" s="86"/>
      <c r="O41" s="86"/>
      <c r="P41" s="86"/>
      <c r="Q41" s="86"/>
      <c r="R41" s="86"/>
    </row>
    <row r="42" spans="7:18" ht="12.75">
      <c r="G42" s="87"/>
      <c r="H42" s="82"/>
      <c r="I42" s="82" t="s">
        <v>157</v>
      </c>
      <c r="J42" s="82"/>
      <c r="K42" s="91">
        <f>SUM(K43:K59)</f>
        <v>7564964</v>
      </c>
      <c r="L42" s="86"/>
      <c r="M42" s="92">
        <f>SUM(M43:M59)</f>
        <v>3796783.13</v>
      </c>
      <c r="N42" s="92">
        <f>SUM(N43:N59)</f>
        <v>3796783.13</v>
      </c>
      <c r="O42" s="92">
        <f>SUM(O43:O59)</f>
        <v>64566.88</v>
      </c>
      <c r="P42" s="92">
        <f>SUM(P43:P59)</f>
        <v>84192.89</v>
      </c>
      <c r="Q42" s="92">
        <f>SUM(Q43:Q59)</f>
        <v>3613742.6</v>
      </c>
      <c r="R42" s="92">
        <f>SUM(R43:R59)</f>
        <v>0</v>
      </c>
    </row>
    <row r="43" spans="7:18" ht="12.75">
      <c r="G43" s="87"/>
      <c r="H43" s="82"/>
      <c r="I43" s="82">
        <v>3020</v>
      </c>
      <c r="J43" s="82"/>
      <c r="K43" s="84">
        <v>1000</v>
      </c>
      <c r="L43" s="86"/>
      <c r="M43" s="86">
        <f>SUM(N43+R43)</f>
        <v>0</v>
      </c>
      <c r="N43" s="86">
        <v>0</v>
      </c>
      <c r="O43" s="92"/>
      <c r="P43" s="92"/>
      <c r="Q43" s="92"/>
      <c r="R43" s="92"/>
    </row>
    <row r="44" spans="7:18" ht="12.75">
      <c r="G44" s="87"/>
      <c r="H44" s="82"/>
      <c r="I44" s="82">
        <v>3110</v>
      </c>
      <c r="J44" s="82"/>
      <c r="K44" s="84">
        <v>7214447</v>
      </c>
      <c r="L44" s="86"/>
      <c r="M44" s="86">
        <f>SUM(N44+R44)</f>
        <v>3613742.6</v>
      </c>
      <c r="N44" s="86">
        <f>SUM(O44:Q44)</f>
        <v>3613742.6</v>
      </c>
      <c r="O44" s="86"/>
      <c r="P44" s="86"/>
      <c r="Q44" s="86">
        <v>3613742.6</v>
      </c>
      <c r="R44" s="86"/>
    </row>
    <row r="45" spans="7:18" ht="12.75">
      <c r="G45" s="87"/>
      <c r="H45" s="82"/>
      <c r="I45" s="82">
        <v>4010</v>
      </c>
      <c r="J45" s="82"/>
      <c r="K45" s="84">
        <v>122000</v>
      </c>
      <c r="L45" s="86"/>
      <c r="M45" s="86">
        <f>SUM(N45+R45)</f>
        <v>56503.88</v>
      </c>
      <c r="N45" s="86">
        <f>SUM(O45:Q45)</f>
        <v>56503.88</v>
      </c>
      <c r="O45" s="86">
        <v>56503.88</v>
      </c>
      <c r="P45" s="86"/>
      <c r="Q45" s="86"/>
      <c r="R45" s="86"/>
    </row>
    <row r="46" spans="7:18" ht="12.75">
      <c r="G46" s="87"/>
      <c r="H46" s="82"/>
      <c r="I46" s="82">
        <v>4040</v>
      </c>
      <c r="J46" s="82"/>
      <c r="K46" s="84">
        <v>8063</v>
      </c>
      <c r="L46" s="86"/>
      <c r="M46" s="86">
        <f>SUM(N46+R46)</f>
        <v>8063</v>
      </c>
      <c r="N46" s="86">
        <f>SUM(O46:Q46)</f>
        <v>8063</v>
      </c>
      <c r="O46" s="86">
        <v>8063</v>
      </c>
      <c r="P46" s="86"/>
      <c r="Q46" s="86"/>
      <c r="R46" s="86"/>
    </row>
    <row r="47" spans="7:18" ht="12.75">
      <c r="G47" s="87"/>
      <c r="H47" s="82"/>
      <c r="I47" s="82">
        <v>4110</v>
      </c>
      <c r="J47" s="82"/>
      <c r="K47" s="84">
        <v>126937</v>
      </c>
      <c r="L47" s="86"/>
      <c r="M47" s="86">
        <f>SUM(N47+R47)</f>
        <v>82611.01</v>
      </c>
      <c r="N47" s="86">
        <f>SUM(O47:Q47)</f>
        <v>82611.01</v>
      </c>
      <c r="O47" s="86"/>
      <c r="P47" s="86">
        <v>82611.01</v>
      </c>
      <c r="Q47" s="86"/>
      <c r="R47" s="86"/>
    </row>
    <row r="48" spans="7:18" ht="12.75">
      <c r="G48" s="87"/>
      <c r="H48" s="82"/>
      <c r="I48" s="82">
        <v>4120</v>
      </c>
      <c r="J48" s="82"/>
      <c r="K48" s="84">
        <v>3500</v>
      </c>
      <c r="L48" s="86"/>
      <c r="M48" s="86">
        <f>SUM(N48+R48)</f>
        <v>1581.88</v>
      </c>
      <c r="N48" s="86">
        <f>SUM(O48:Q48)</f>
        <v>1581.88</v>
      </c>
      <c r="O48" s="86"/>
      <c r="P48" s="86">
        <v>1581.88</v>
      </c>
      <c r="Q48" s="86"/>
      <c r="R48" s="86"/>
    </row>
    <row r="49" spans="7:18" ht="12.75">
      <c r="G49" s="87"/>
      <c r="H49" s="82"/>
      <c r="I49" s="82">
        <v>4210</v>
      </c>
      <c r="J49" s="82"/>
      <c r="K49" s="84">
        <v>30000</v>
      </c>
      <c r="L49" s="86"/>
      <c r="M49" s="86">
        <f>SUM(N49+R49)</f>
        <v>9317.43</v>
      </c>
      <c r="N49" s="86">
        <v>9317.43</v>
      </c>
      <c r="O49" s="86"/>
      <c r="P49" s="86"/>
      <c r="Q49" s="86"/>
      <c r="R49" s="86"/>
    </row>
    <row r="50" spans="7:18" ht="12.75">
      <c r="G50" s="87"/>
      <c r="H50" s="82"/>
      <c r="I50" s="82">
        <v>4260</v>
      </c>
      <c r="J50" s="82"/>
      <c r="K50" s="84">
        <v>6500</v>
      </c>
      <c r="L50" s="86"/>
      <c r="M50" s="86">
        <f>SUM(N50+R50)</f>
        <v>4338.32</v>
      </c>
      <c r="N50" s="86">
        <v>4338.32</v>
      </c>
      <c r="O50" s="86"/>
      <c r="P50" s="86"/>
      <c r="Q50" s="86"/>
      <c r="R50" s="86"/>
    </row>
    <row r="51" spans="7:18" ht="12.75">
      <c r="G51" s="87"/>
      <c r="H51" s="82"/>
      <c r="I51" s="82">
        <v>4270</v>
      </c>
      <c r="J51" s="82"/>
      <c r="K51" s="84">
        <v>2000</v>
      </c>
      <c r="L51" s="86"/>
      <c r="M51" s="86">
        <f>SUM(N51+R51)</f>
        <v>250.37</v>
      </c>
      <c r="N51" s="86">
        <v>250.37</v>
      </c>
      <c r="O51" s="86"/>
      <c r="P51" s="86"/>
      <c r="Q51" s="86"/>
      <c r="R51" s="86"/>
    </row>
    <row r="52" spans="7:18" ht="12.75">
      <c r="G52" s="87"/>
      <c r="H52" s="82"/>
      <c r="I52" s="82">
        <v>4280</v>
      </c>
      <c r="J52" s="82"/>
      <c r="K52" s="84">
        <v>500</v>
      </c>
      <c r="L52" s="86"/>
      <c r="M52" s="86">
        <f>SUM(N52+R52)</f>
        <v>0</v>
      </c>
      <c r="N52" s="86">
        <v>0</v>
      </c>
      <c r="O52" s="86"/>
      <c r="P52" s="86"/>
      <c r="Q52" s="86"/>
      <c r="R52" s="86"/>
    </row>
    <row r="53" spans="7:18" ht="12.75">
      <c r="G53" s="87"/>
      <c r="H53" s="82"/>
      <c r="I53" s="82">
        <v>4300</v>
      </c>
      <c r="J53" s="82"/>
      <c r="K53" s="84">
        <v>38041</v>
      </c>
      <c r="L53" s="86"/>
      <c r="M53" s="86">
        <f>SUM(N53+R53)</f>
        <v>13471.73</v>
      </c>
      <c r="N53" s="86">
        <v>13471.73</v>
      </c>
      <c r="O53" s="86"/>
      <c r="P53" s="86"/>
      <c r="Q53" s="86"/>
      <c r="R53" s="86"/>
    </row>
    <row r="54" spans="7:18" ht="12.75">
      <c r="G54" s="87"/>
      <c r="H54" s="82"/>
      <c r="I54" s="82">
        <v>4350</v>
      </c>
      <c r="J54" s="82"/>
      <c r="K54" s="84">
        <v>600</v>
      </c>
      <c r="L54" s="86"/>
      <c r="M54" s="86">
        <f>SUM(N54+R54)</f>
        <v>255.76</v>
      </c>
      <c r="N54" s="86">
        <v>255.76</v>
      </c>
      <c r="O54" s="86"/>
      <c r="P54" s="86"/>
      <c r="Q54" s="86"/>
      <c r="R54" s="86"/>
    </row>
    <row r="55" spans="7:18" ht="12.75">
      <c r="G55" s="87"/>
      <c r="H55" s="82"/>
      <c r="I55" s="82">
        <v>4370</v>
      </c>
      <c r="J55" s="82"/>
      <c r="K55" s="84">
        <v>800</v>
      </c>
      <c r="L55" s="86"/>
      <c r="M55" s="86">
        <f>SUM(N55+R55)</f>
        <v>347.03</v>
      </c>
      <c r="N55" s="86">
        <v>347.03</v>
      </c>
      <c r="O55" s="86"/>
      <c r="P55" s="86"/>
      <c r="Q55" s="86"/>
      <c r="R55" s="86"/>
    </row>
    <row r="56" spans="7:18" ht="12.75">
      <c r="G56" s="87"/>
      <c r="H56" s="82"/>
      <c r="I56" s="82">
        <v>4410</v>
      </c>
      <c r="J56" s="82"/>
      <c r="K56" s="84">
        <v>700</v>
      </c>
      <c r="L56" s="86"/>
      <c r="M56" s="86">
        <f>SUM(N56+R56)</f>
        <v>23</v>
      </c>
      <c r="N56" s="86">
        <v>23</v>
      </c>
      <c r="O56" s="86"/>
      <c r="P56" s="86"/>
      <c r="Q56" s="86"/>
      <c r="R56" s="86"/>
    </row>
    <row r="57" spans="7:18" ht="12.75">
      <c r="G57" s="87"/>
      <c r="H57" s="82"/>
      <c r="I57" s="82">
        <v>4430</v>
      </c>
      <c r="J57" s="82"/>
      <c r="K57" s="84">
        <v>1500</v>
      </c>
      <c r="L57" s="86"/>
      <c r="M57" s="86">
        <f>SUM(N57+R57)</f>
        <v>0</v>
      </c>
      <c r="N57" s="86">
        <v>0</v>
      </c>
      <c r="O57" s="86"/>
      <c r="P57" s="86"/>
      <c r="Q57" s="86"/>
      <c r="R57" s="86"/>
    </row>
    <row r="58" spans="7:18" ht="12.75">
      <c r="G58" s="87"/>
      <c r="H58" s="82"/>
      <c r="I58" s="82">
        <v>4440</v>
      </c>
      <c r="J58" s="82"/>
      <c r="K58" s="84">
        <v>4376</v>
      </c>
      <c r="L58" s="86"/>
      <c r="M58" s="86">
        <f>SUM(N58+R58)</f>
        <v>4375.72</v>
      </c>
      <c r="N58" s="86">
        <v>4375.72</v>
      </c>
      <c r="O58" s="86"/>
      <c r="P58" s="86"/>
      <c r="Q58" s="86"/>
      <c r="R58" s="86"/>
    </row>
    <row r="59" spans="7:18" ht="12.75">
      <c r="G59" s="87"/>
      <c r="H59" s="82"/>
      <c r="I59" s="82">
        <v>4700</v>
      </c>
      <c r="J59" s="82"/>
      <c r="K59" s="84">
        <v>4000</v>
      </c>
      <c r="L59" s="86"/>
      <c r="M59" s="86">
        <f>SUM(N59+R59)</f>
        <v>1901.4</v>
      </c>
      <c r="N59" s="86">
        <v>1901.4</v>
      </c>
      <c r="O59" s="86"/>
      <c r="P59" s="86"/>
      <c r="Q59" s="86"/>
      <c r="R59" s="86"/>
    </row>
    <row r="60" spans="7:18" ht="12.75">
      <c r="G60" s="87">
        <v>852</v>
      </c>
      <c r="H60" s="82">
        <v>85213</v>
      </c>
      <c r="I60" s="82">
        <v>2010</v>
      </c>
      <c r="J60" s="86">
        <v>15213</v>
      </c>
      <c r="K60" s="84"/>
      <c r="L60" s="86">
        <v>11138</v>
      </c>
      <c r="M60" s="86"/>
      <c r="N60" s="86"/>
      <c r="O60" s="86"/>
      <c r="P60" s="86"/>
      <c r="Q60" s="86"/>
      <c r="R60" s="86"/>
    </row>
    <row r="61" spans="7:18" ht="12.75">
      <c r="G61" s="87"/>
      <c r="H61" s="82"/>
      <c r="I61" s="82" t="s">
        <v>157</v>
      </c>
      <c r="J61" s="82"/>
      <c r="K61" s="91">
        <f>SUM(K62)</f>
        <v>15213</v>
      </c>
      <c r="L61" s="86"/>
      <c r="M61" s="92">
        <f>SUM(M62)</f>
        <v>11138</v>
      </c>
      <c r="N61" s="92">
        <f>SUM(N62)</f>
        <v>11138</v>
      </c>
      <c r="O61" s="92">
        <f>SUM(O62)</f>
        <v>0</v>
      </c>
      <c r="P61" s="92">
        <f>SUM(P62)</f>
        <v>0</v>
      </c>
      <c r="Q61" s="92">
        <f>SUM(Q62)</f>
        <v>11138</v>
      </c>
      <c r="R61" s="92">
        <f>SUM(R62)</f>
        <v>0</v>
      </c>
    </row>
    <row r="62" spans="7:18" ht="12.75">
      <c r="G62" s="87"/>
      <c r="H62" s="82"/>
      <c r="I62" s="82">
        <v>4130</v>
      </c>
      <c r="J62" s="82"/>
      <c r="K62" s="84">
        <v>15213</v>
      </c>
      <c r="L62" s="86"/>
      <c r="M62" s="86">
        <f>SUM(N62+R62)</f>
        <v>11138</v>
      </c>
      <c r="N62" s="86">
        <f>SUM(O62:Q62)</f>
        <v>11138</v>
      </c>
      <c r="O62" s="86"/>
      <c r="P62" s="86"/>
      <c r="Q62" s="86">
        <v>11138</v>
      </c>
      <c r="R62" s="86"/>
    </row>
    <row r="63" spans="7:18" ht="12.75">
      <c r="G63" s="94" t="s">
        <v>158</v>
      </c>
      <c r="H63" s="94"/>
      <c r="I63" s="94"/>
      <c r="J63" s="95">
        <f>SUM(J13,J20,J34,J41,J60)</f>
        <v>8063883.17</v>
      </c>
      <c r="K63" s="96">
        <f>SUM(K14,K21,K35,K42,K61)</f>
        <v>8063883.17</v>
      </c>
      <c r="L63" s="95">
        <f>SUM(L13,L20,L34,L41,L60)</f>
        <v>4213680.17</v>
      </c>
      <c r="M63" s="89">
        <f>SUM(M14,M21,M35,M42,M61)</f>
        <v>4199434.8</v>
      </c>
      <c r="N63" s="89">
        <f>SUM(N14,N21,N35,N42,N61)</f>
        <v>4199434.8</v>
      </c>
      <c r="O63" s="89">
        <f>SUM(O14,O21,O35,O42,O61)</f>
        <v>144916.88</v>
      </c>
      <c r="P63" s="89">
        <f>SUM(P14,P21,P35,P42,P61)</f>
        <v>112681.29000000001</v>
      </c>
      <c r="Q63" s="89">
        <f>SUM(Q14,Q21,Q35,Q42,Q61)</f>
        <v>3624880.6</v>
      </c>
      <c r="R63" s="89">
        <f>SUM(R14,R21,R35,R42,R61)</f>
        <v>0</v>
      </c>
    </row>
    <row r="64" spans="8:15" ht="12.75">
      <c r="H64" s="97"/>
      <c r="O64" s="98"/>
    </row>
    <row r="65" ht="12.75">
      <c r="O65" s="98"/>
    </row>
    <row r="66" ht="12.75">
      <c r="O66" s="98"/>
    </row>
    <row r="67" spans="15:18" ht="12.75">
      <c r="O67" s="98"/>
      <c r="R67" s="9"/>
    </row>
    <row r="68" ht="12.75">
      <c r="O68" s="98"/>
    </row>
    <row r="69" ht="12.75">
      <c r="O69" s="98"/>
    </row>
    <row r="70" spans="15:18" ht="12.75">
      <c r="O70" s="98"/>
      <c r="R70" s="9"/>
    </row>
    <row r="71" ht="12.75">
      <c r="O71" s="98"/>
    </row>
    <row r="72" ht="12.75">
      <c r="O72" s="98"/>
    </row>
    <row r="73" ht="12.75">
      <c r="O73" s="98"/>
    </row>
    <row r="74" ht="12.75">
      <c r="O74" s="98"/>
    </row>
    <row r="78" ht="12.75">
      <c r="R78" s="9"/>
    </row>
    <row r="351" ht="23.25" customHeight="1"/>
  </sheetData>
  <sheetProtection selectLockedCells="1" selectUnlockedCells="1"/>
  <mergeCells count="14">
    <mergeCell ref="G6:R6"/>
    <mergeCell ref="G8:G11"/>
    <mergeCell ref="H8:H11"/>
    <mergeCell ref="I8:I11"/>
    <mergeCell ref="J8:J11"/>
    <mergeCell ref="K8:K11"/>
    <mergeCell ref="L8:R8"/>
    <mergeCell ref="L9:L11"/>
    <mergeCell ref="M9:M11"/>
    <mergeCell ref="N9:R9"/>
    <mergeCell ref="N10:N11"/>
    <mergeCell ref="O10:Q10"/>
    <mergeCell ref="R10:R11"/>
    <mergeCell ref="G63:I63"/>
  </mergeCells>
  <printOptions/>
  <pageMargins left="0.44513888888888886" right="0.5486111111111112" top="0.18125" bottom="0.22013888888888888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6"/>
  <sheetViews>
    <sheetView zoomScale="84" zoomScaleNormal="84" workbookViewId="0" topLeftCell="A1">
      <selection activeCell="S22" sqref="S2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12.75">
      <c r="A1" s="99"/>
      <c r="B1" s="99"/>
      <c r="C1" s="99"/>
      <c r="D1" s="99"/>
      <c r="E1" s="99"/>
      <c r="F1" s="99"/>
      <c r="G1" s="99"/>
      <c r="H1" s="100"/>
      <c r="I1" s="4"/>
      <c r="J1" s="5" t="s">
        <v>159</v>
      </c>
    </row>
    <row r="2" spans="1:12" ht="12.75" customHeight="1">
      <c r="A2" s="99"/>
      <c r="B2" s="99"/>
      <c r="C2" s="99"/>
      <c r="D2" s="99"/>
      <c r="E2" s="99"/>
      <c r="F2" s="99"/>
      <c r="G2" s="99"/>
      <c r="H2" s="100"/>
      <c r="I2" s="6"/>
      <c r="J2" s="7" t="s">
        <v>1</v>
      </c>
      <c r="K2" s="73"/>
      <c r="L2" s="73"/>
    </row>
    <row r="3" spans="1:12" ht="12.75">
      <c r="A3" s="99"/>
      <c r="B3" s="99"/>
      <c r="C3" s="99"/>
      <c r="D3" s="99"/>
      <c r="E3" s="99"/>
      <c r="F3" s="99"/>
      <c r="G3" s="99"/>
      <c r="H3" s="100"/>
      <c r="I3" s="9"/>
      <c r="J3" s="5" t="s">
        <v>2</v>
      </c>
      <c r="K3" s="73"/>
      <c r="L3" s="73"/>
    </row>
    <row r="4" spans="1:12" ht="12.75">
      <c r="A4" s="99"/>
      <c r="B4" s="99"/>
      <c r="C4" s="99"/>
      <c r="D4" s="99"/>
      <c r="E4" s="99"/>
      <c r="F4" s="99"/>
      <c r="G4" s="99"/>
      <c r="H4" s="100"/>
      <c r="I4" s="9"/>
      <c r="J4" s="5" t="s">
        <v>3</v>
      </c>
      <c r="K4" s="73"/>
      <c r="L4" s="73"/>
    </row>
    <row r="5" spans="1:12" ht="12.75">
      <c r="A5" s="99"/>
      <c r="B5" s="99"/>
      <c r="C5" s="99"/>
      <c r="D5" s="99"/>
      <c r="E5" s="99"/>
      <c r="F5" s="99"/>
      <c r="G5" s="99"/>
      <c r="H5" s="100"/>
      <c r="I5" s="99"/>
      <c r="J5" s="73"/>
      <c r="K5" s="73"/>
      <c r="L5" s="73"/>
    </row>
    <row r="6" spans="1:10" ht="45" customHeight="1">
      <c r="A6" s="99" t="s">
        <v>160</v>
      </c>
      <c r="B6" s="99"/>
      <c r="C6" s="99"/>
      <c r="D6" s="99"/>
      <c r="E6" s="99"/>
      <c r="F6" s="99"/>
      <c r="G6" s="99"/>
      <c r="H6" s="99"/>
      <c r="I6" s="99"/>
      <c r="J6" s="99"/>
    </row>
    <row r="8" spans="10:11" ht="12.75">
      <c r="J8" s="101"/>
      <c r="K8" s="101" t="s">
        <v>5</v>
      </c>
    </row>
    <row r="9" spans="1:79" ht="20.25" customHeight="1">
      <c r="A9" s="102" t="s">
        <v>7</v>
      </c>
      <c r="B9" s="102" t="s">
        <v>144</v>
      </c>
      <c r="C9" s="103" t="s">
        <v>9</v>
      </c>
      <c r="D9" s="104" t="s">
        <v>161</v>
      </c>
      <c r="E9" s="104" t="s">
        <v>162</v>
      </c>
      <c r="F9" s="104" t="s">
        <v>163</v>
      </c>
      <c r="G9" s="104"/>
      <c r="H9" s="104"/>
      <c r="I9" s="104"/>
      <c r="J9" s="104"/>
      <c r="K9" s="104"/>
      <c r="L9" s="104"/>
      <c r="BX9" s="1"/>
      <c r="BY9" s="1"/>
      <c r="BZ9" s="1"/>
      <c r="CA9" s="1"/>
    </row>
    <row r="10" spans="1:79" ht="18" customHeight="1">
      <c r="A10" s="102"/>
      <c r="B10" s="102"/>
      <c r="C10" s="103"/>
      <c r="D10" s="104"/>
      <c r="E10" s="104"/>
      <c r="F10" s="104" t="s">
        <v>164</v>
      </c>
      <c r="G10" s="104" t="s">
        <v>165</v>
      </c>
      <c r="H10" s="104" t="s">
        <v>151</v>
      </c>
      <c r="I10" s="104" t="s">
        <v>66</v>
      </c>
      <c r="J10" s="104"/>
      <c r="K10" s="104"/>
      <c r="L10" s="104" t="s">
        <v>166</v>
      </c>
      <c r="BX10" s="1"/>
      <c r="BY10" s="1"/>
      <c r="BZ10" s="1"/>
      <c r="CA10" s="1"/>
    </row>
    <row r="11" spans="1:79" ht="69" customHeight="1">
      <c r="A11" s="102"/>
      <c r="B11" s="102"/>
      <c r="C11" s="103"/>
      <c r="D11" s="104"/>
      <c r="E11" s="104"/>
      <c r="F11" s="104"/>
      <c r="G11" s="104"/>
      <c r="H11" s="104"/>
      <c r="I11" s="104" t="s">
        <v>153</v>
      </c>
      <c r="J11" s="104" t="s">
        <v>167</v>
      </c>
      <c r="K11" s="104" t="s">
        <v>168</v>
      </c>
      <c r="L11" s="104"/>
      <c r="BX11" s="1"/>
      <c r="BY11" s="1"/>
      <c r="BZ11" s="1"/>
      <c r="CA11" s="1"/>
    </row>
    <row r="12" spans="1:79" ht="8.2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BX12" s="1"/>
      <c r="BY12" s="1"/>
      <c r="BZ12" s="1"/>
      <c r="CA12" s="1"/>
    </row>
    <row r="13" spans="1:79" ht="19.5" customHeight="1">
      <c r="A13" s="105">
        <v>600</v>
      </c>
      <c r="B13" s="105">
        <v>60013</v>
      </c>
      <c r="C13" s="105">
        <v>2330</v>
      </c>
      <c r="D13" s="106">
        <v>10000</v>
      </c>
      <c r="E13" s="106">
        <v>10000</v>
      </c>
      <c r="F13" s="106">
        <v>10000</v>
      </c>
      <c r="G13" s="106">
        <v>10000</v>
      </c>
      <c r="H13" s="106">
        <v>10000</v>
      </c>
      <c r="I13" s="107">
        <v>0</v>
      </c>
      <c r="J13" s="107">
        <v>0</v>
      </c>
      <c r="K13" s="107">
        <v>0</v>
      </c>
      <c r="L13" s="107">
        <v>0</v>
      </c>
      <c r="BX13" s="1"/>
      <c r="BY13" s="1"/>
      <c r="BZ13" s="1"/>
      <c r="CA13" s="1"/>
    </row>
    <row r="14" spans="1:79" ht="19.5" customHeight="1">
      <c r="A14" s="108">
        <v>750</v>
      </c>
      <c r="B14" s="108">
        <v>75075</v>
      </c>
      <c r="C14" s="108">
        <v>2319</v>
      </c>
      <c r="D14" s="107">
        <v>0</v>
      </c>
      <c r="E14" s="107">
        <v>43062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BX14" s="1"/>
      <c r="BY14" s="1"/>
      <c r="BZ14" s="1"/>
      <c r="CA14" s="1"/>
    </row>
    <row r="15" spans="1:79" ht="19.5" customHeight="1">
      <c r="A15" s="108">
        <v>921</v>
      </c>
      <c r="B15" s="108">
        <v>92116</v>
      </c>
      <c r="C15" s="108">
        <v>2320</v>
      </c>
      <c r="D15" s="107">
        <v>10000</v>
      </c>
      <c r="E15" s="107">
        <v>10000</v>
      </c>
      <c r="F15" s="107">
        <v>10000</v>
      </c>
      <c r="G15" s="107">
        <v>10000</v>
      </c>
      <c r="H15" s="109">
        <v>10000</v>
      </c>
      <c r="I15" s="107">
        <v>0</v>
      </c>
      <c r="J15" s="107">
        <v>0</v>
      </c>
      <c r="K15" s="107">
        <v>0</v>
      </c>
      <c r="L15" s="107">
        <v>0</v>
      </c>
      <c r="BX15" s="1"/>
      <c r="BY15" s="1"/>
      <c r="BZ15" s="1"/>
      <c r="CA15" s="1"/>
    </row>
    <row r="16" spans="1:79" ht="19.5" customHeight="1">
      <c r="A16" s="110" t="s">
        <v>158</v>
      </c>
      <c r="B16" s="110"/>
      <c r="C16" s="110"/>
      <c r="D16" s="111">
        <f>SUM(D12:D15)</f>
        <v>20004</v>
      </c>
      <c r="E16" s="111">
        <f>SUM(E12:E15)</f>
        <v>63067</v>
      </c>
      <c r="F16" s="112">
        <f>SUM(F14)</f>
        <v>0</v>
      </c>
      <c r="G16" s="112">
        <f>SUM(G14)</f>
        <v>0</v>
      </c>
      <c r="H16" s="112">
        <f>SUM(H14)</f>
        <v>0</v>
      </c>
      <c r="I16" s="112">
        <f>SUM(I14)</f>
        <v>0</v>
      </c>
      <c r="J16" s="112">
        <f>SUM(J14)</f>
        <v>0</v>
      </c>
      <c r="K16" s="112">
        <f>SUM(K14)</f>
        <v>0</v>
      </c>
      <c r="L16" s="112">
        <f>SUM(L14)</f>
        <v>0</v>
      </c>
      <c r="BX16" s="1"/>
      <c r="BY16" s="1"/>
      <c r="BZ16" s="1"/>
      <c r="CA16" s="1"/>
    </row>
    <row r="17" spans="76:79" ht="19.5" customHeight="1">
      <c r="BX17" s="1"/>
      <c r="BY17" s="1"/>
      <c r="BZ17" s="1"/>
      <c r="CA17" s="1"/>
    </row>
    <row r="18" spans="1:79" ht="19.5" customHeight="1">
      <c r="A18" s="113" t="s">
        <v>169</v>
      </c>
      <c r="BX18" s="1"/>
      <c r="BY18" s="1"/>
      <c r="BZ18" s="1"/>
      <c r="CA18" s="1"/>
    </row>
    <row r="19" spans="76:79" ht="19.5" customHeight="1">
      <c r="BX19" s="1"/>
      <c r="BY19" s="1"/>
      <c r="BZ19" s="1"/>
      <c r="CA19" s="1"/>
    </row>
    <row r="20" spans="76:79" ht="19.5" customHeight="1">
      <c r="BX20" s="1"/>
      <c r="BY20" s="1"/>
      <c r="BZ20" s="1"/>
      <c r="CA20" s="1"/>
    </row>
    <row r="21" spans="76:79" ht="19.5" customHeight="1">
      <c r="BX21" s="1"/>
      <c r="BY21" s="1"/>
      <c r="BZ21" s="1"/>
      <c r="CA21" s="1"/>
    </row>
    <row r="22" spans="76:79" ht="19.5" customHeight="1">
      <c r="BX22" s="1"/>
      <c r="BY22" s="1"/>
      <c r="BZ22" s="1"/>
      <c r="CA22" s="1"/>
    </row>
    <row r="23" spans="76:79" ht="19.5" customHeight="1">
      <c r="BX23" s="1"/>
      <c r="BY23" s="1"/>
      <c r="BZ23" s="1"/>
      <c r="CA23" s="1"/>
    </row>
    <row r="24" spans="76:79" ht="19.5" customHeight="1">
      <c r="BX24" s="1"/>
      <c r="BY24" s="1"/>
      <c r="BZ24" s="1"/>
      <c r="CA24" s="1"/>
    </row>
    <row r="25" spans="76:79" ht="19.5" customHeight="1">
      <c r="BX25" s="1"/>
      <c r="BY25" s="1"/>
      <c r="BZ25" s="1"/>
      <c r="CA25" s="1"/>
    </row>
    <row r="26" spans="76:79" ht="24.75" customHeight="1">
      <c r="BX26" s="1"/>
      <c r="BY26" s="1"/>
      <c r="BZ26" s="1"/>
      <c r="CA26" s="1"/>
    </row>
  </sheetData>
  <sheetProtection selectLockedCells="1" selectUnlockedCells="1"/>
  <mergeCells count="13">
    <mergeCell ref="A6:J6"/>
    <mergeCell ref="A9:A11"/>
    <mergeCell ref="B9:B11"/>
    <mergeCell ref="C9:C11"/>
    <mergeCell ref="D9:D11"/>
    <mergeCell ref="E9:E11"/>
    <mergeCell ref="F9:L9"/>
    <mergeCell ref="F10:F11"/>
    <mergeCell ref="G10:G11"/>
    <mergeCell ref="H10:H11"/>
    <mergeCell ref="I10:K10"/>
    <mergeCell ref="L10:L11"/>
    <mergeCell ref="A16:C16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="84" zoomScaleNormal="84" workbookViewId="0" topLeftCell="A1">
      <selection activeCell="U31" sqref="U31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6.25390625" style="1" customWidth="1"/>
    <col min="5" max="5" width="13.75390625" style="1" customWidth="1"/>
    <col min="6" max="16384" width="9.125" style="1" customWidth="1"/>
  </cols>
  <sheetData>
    <row r="1" spans="1:5" ht="15" customHeight="1">
      <c r="A1" s="114"/>
      <c r="B1" s="114"/>
      <c r="C1"/>
      <c r="D1" s="5" t="s">
        <v>170</v>
      </c>
      <c r="E1" s="73"/>
    </row>
    <row r="2" spans="1:5" ht="15" customHeight="1">
      <c r="A2" s="114"/>
      <c r="B2" s="114"/>
      <c r="C2"/>
      <c r="D2" s="7" t="s">
        <v>1</v>
      </c>
      <c r="E2" s="73"/>
    </row>
    <row r="3" spans="1:5" ht="15" customHeight="1">
      <c r="A3" s="114"/>
      <c r="B3" s="114"/>
      <c r="C3"/>
      <c r="D3" s="5" t="s">
        <v>2</v>
      </c>
      <c r="E3" s="73"/>
    </row>
    <row r="4" spans="1:5" ht="15" customHeight="1">
      <c r="A4" s="114"/>
      <c r="B4" s="114"/>
      <c r="C4"/>
      <c r="D4" s="5" t="s">
        <v>3</v>
      </c>
      <c r="E4" s="73"/>
    </row>
    <row r="5" spans="1:5" ht="15" customHeight="1">
      <c r="A5" s="114"/>
      <c r="B5" s="114"/>
      <c r="C5" s="114"/>
      <c r="D5" s="100"/>
      <c r="E5" s="114"/>
    </row>
    <row r="6" spans="1:5" ht="15" customHeight="1">
      <c r="A6" s="114" t="s">
        <v>171</v>
      </c>
      <c r="B6" s="114"/>
      <c r="C6" s="114"/>
      <c r="D6" s="114"/>
      <c r="E6" s="114"/>
    </row>
    <row r="8" ht="12.75">
      <c r="E8" s="115" t="s">
        <v>5</v>
      </c>
    </row>
    <row r="9" spans="1:5" ht="12.75">
      <c r="A9" s="13" t="s">
        <v>172</v>
      </c>
      <c r="B9" s="13" t="s">
        <v>173</v>
      </c>
      <c r="C9" s="13" t="s">
        <v>174</v>
      </c>
      <c r="D9" s="13" t="s">
        <v>175</v>
      </c>
      <c r="E9" s="13"/>
    </row>
    <row r="10" spans="1:5" ht="12.75" customHeight="1">
      <c r="A10" s="13"/>
      <c r="B10" s="13"/>
      <c r="C10" s="13" t="s">
        <v>145</v>
      </c>
      <c r="D10" s="14" t="s">
        <v>176</v>
      </c>
      <c r="E10" s="14" t="s">
        <v>67</v>
      </c>
    </row>
    <row r="11" spans="1:5" ht="12.75">
      <c r="A11" s="13"/>
      <c r="B11" s="13"/>
      <c r="C11" s="13"/>
      <c r="D11" s="14"/>
      <c r="E11" s="14"/>
    </row>
    <row r="12" spans="1:5" ht="9" customHeight="1">
      <c r="A12" s="105">
        <v>1</v>
      </c>
      <c r="B12" s="105">
        <v>2</v>
      </c>
      <c r="C12" s="105">
        <v>3</v>
      </c>
      <c r="D12" s="105">
        <v>4</v>
      </c>
      <c r="E12" s="105">
        <v>5</v>
      </c>
    </row>
    <row r="13" spans="1:5" ht="19.5" customHeight="1">
      <c r="A13" s="105" t="s">
        <v>177</v>
      </c>
      <c r="B13" s="116" t="s">
        <v>178</v>
      </c>
      <c r="C13" s="105"/>
      <c r="D13" s="117">
        <v>87566962.01</v>
      </c>
      <c r="E13" s="117">
        <v>38977612.56</v>
      </c>
    </row>
    <row r="14" spans="1:5" ht="19.5" customHeight="1">
      <c r="A14" s="105" t="s">
        <v>179</v>
      </c>
      <c r="B14" s="116" t="s">
        <v>180</v>
      </c>
      <c r="C14" s="105"/>
      <c r="D14" s="117">
        <v>96949868.01</v>
      </c>
      <c r="E14" s="117">
        <v>33152593.21</v>
      </c>
    </row>
    <row r="15" spans="1:5" ht="19.5" customHeight="1">
      <c r="A15" s="105"/>
      <c r="B15" s="116" t="s">
        <v>181</v>
      </c>
      <c r="C15" s="105"/>
      <c r="D15" s="117"/>
      <c r="E15" s="117"/>
    </row>
    <row r="16" spans="1:5" ht="19.5" customHeight="1">
      <c r="A16" s="105"/>
      <c r="B16" s="116" t="s">
        <v>182</v>
      </c>
      <c r="C16" s="105"/>
      <c r="D16" s="117">
        <v>-9382906</v>
      </c>
      <c r="E16" s="117">
        <v>5825019.35</v>
      </c>
    </row>
    <row r="17" spans="1:5" ht="19.5" customHeight="1">
      <c r="A17" s="13" t="s">
        <v>183</v>
      </c>
      <c r="B17" s="118" t="s">
        <v>184</v>
      </c>
      <c r="C17" s="119"/>
      <c r="D17" s="120">
        <f>SUM(D18-D28)</f>
        <v>9382906</v>
      </c>
      <c r="E17" s="120">
        <f>SUM(E18-E28)</f>
        <v>2114928.98</v>
      </c>
    </row>
    <row r="18" spans="1:5" ht="19.5" customHeight="1">
      <c r="A18" s="121" t="s">
        <v>185</v>
      </c>
      <c r="B18" s="121"/>
      <c r="C18" s="105"/>
      <c r="D18" s="117">
        <f>SUM(D19:D27)</f>
        <v>16084040</v>
      </c>
      <c r="E18" s="117">
        <f>SUM(E19:E27)</f>
        <v>5882992</v>
      </c>
    </row>
    <row r="19" spans="1:5" ht="19.5" customHeight="1">
      <c r="A19" s="105" t="s">
        <v>177</v>
      </c>
      <c r="B19" s="116" t="s">
        <v>186</v>
      </c>
      <c r="C19" s="105" t="s">
        <v>187</v>
      </c>
      <c r="D19" s="117">
        <f>10201048-D21</f>
        <v>8734836</v>
      </c>
      <c r="E19" s="117"/>
    </row>
    <row r="20" spans="1:5" ht="19.5" customHeight="1">
      <c r="A20" s="105" t="s">
        <v>179</v>
      </c>
      <c r="B20" s="116" t="s">
        <v>188</v>
      </c>
      <c r="C20" s="105" t="s">
        <v>187</v>
      </c>
      <c r="D20" s="117"/>
      <c r="E20" s="117"/>
    </row>
    <row r="21" spans="1:5" ht="49.5" customHeight="1">
      <c r="A21" s="105" t="s">
        <v>189</v>
      </c>
      <c r="B21" s="122" t="s">
        <v>190</v>
      </c>
      <c r="C21" s="105" t="s">
        <v>191</v>
      </c>
      <c r="D21" s="117">
        <v>1466212</v>
      </c>
      <c r="E21" s="117"/>
    </row>
    <row r="22" spans="1:5" ht="19.5" customHeight="1">
      <c r="A22" s="105" t="s">
        <v>192</v>
      </c>
      <c r="B22" s="116" t="s">
        <v>193</v>
      </c>
      <c r="C22" s="105" t="s">
        <v>194</v>
      </c>
      <c r="D22" s="117"/>
      <c r="E22" s="117"/>
    </row>
    <row r="23" spans="1:5" ht="19.5" customHeight="1">
      <c r="A23" s="105" t="s">
        <v>195</v>
      </c>
      <c r="B23" s="116" t="s">
        <v>196</v>
      </c>
      <c r="C23" s="105" t="s">
        <v>197</v>
      </c>
      <c r="D23" s="117"/>
      <c r="E23" s="117"/>
    </row>
    <row r="24" spans="1:5" ht="19.5" customHeight="1">
      <c r="A24" s="105" t="s">
        <v>198</v>
      </c>
      <c r="B24" s="116" t="s">
        <v>199</v>
      </c>
      <c r="C24" s="105" t="s">
        <v>200</v>
      </c>
      <c r="D24" s="117"/>
      <c r="E24" s="117"/>
    </row>
    <row r="25" spans="1:5" ht="19.5" customHeight="1">
      <c r="A25" s="105" t="s">
        <v>201</v>
      </c>
      <c r="B25" s="116" t="s">
        <v>202</v>
      </c>
      <c r="C25" s="105" t="s">
        <v>203</v>
      </c>
      <c r="D25" s="117"/>
      <c r="E25" s="117"/>
    </row>
    <row r="26" spans="1:5" ht="19.5" customHeight="1">
      <c r="A26" s="105" t="s">
        <v>204</v>
      </c>
      <c r="B26" s="116" t="s">
        <v>205</v>
      </c>
      <c r="C26" s="105" t="s">
        <v>206</v>
      </c>
      <c r="D26" s="117"/>
      <c r="E26" s="117"/>
    </row>
    <row r="27" spans="1:5" ht="19.5" customHeight="1">
      <c r="A27" s="105" t="s">
        <v>207</v>
      </c>
      <c r="B27" s="116" t="s">
        <v>208</v>
      </c>
      <c r="C27" s="105" t="s">
        <v>209</v>
      </c>
      <c r="D27" s="117">
        <v>5882992</v>
      </c>
      <c r="E27" s="117">
        <v>5882992</v>
      </c>
    </row>
    <row r="28" spans="1:5" ht="19.5" customHeight="1">
      <c r="A28" s="121" t="s">
        <v>210</v>
      </c>
      <c r="B28" s="121"/>
      <c r="C28" s="105"/>
      <c r="D28" s="117">
        <f>SUM(D29:D36)</f>
        <v>6701134</v>
      </c>
      <c r="E28" s="117">
        <f>SUM(E29:E36)</f>
        <v>3768063.02</v>
      </c>
    </row>
    <row r="29" spans="1:5" ht="19.5" customHeight="1">
      <c r="A29" s="105" t="s">
        <v>177</v>
      </c>
      <c r="B29" s="116" t="s">
        <v>211</v>
      </c>
      <c r="C29" s="105" t="s">
        <v>212</v>
      </c>
      <c r="D29" s="117">
        <f>6701134-D31</f>
        <v>4726604</v>
      </c>
      <c r="E29" s="117">
        <f>3768063.02-E31</f>
        <v>2780798.02</v>
      </c>
    </row>
    <row r="30" spans="1:5" ht="19.5" customHeight="1">
      <c r="A30" s="105" t="s">
        <v>179</v>
      </c>
      <c r="B30" s="116" t="s">
        <v>213</v>
      </c>
      <c r="C30" s="105" t="s">
        <v>212</v>
      </c>
      <c r="D30" s="117"/>
      <c r="E30" s="117"/>
    </row>
    <row r="31" spans="1:5" ht="49.5" customHeight="1">
      <c r="A31" s="105" t="s">
        <v>189</v>
      </c>
      <c r="B31" s="122" t="s">
        <v>214</v>
      </c>
      <c r="C31" s="105" t="s">
        <v>215</v>
      </c>
      <c r="D31" s="117">
        <v>1974530</v>
      </c>
      <c r="E31" s="117">
        <v>987265</v>
      </c>
    </row>
    <row r="32" spans="1:5" ht="19.5" customHeight="1">
      <c r="A32" s="105" t="s">
        <v>192</v>
      </c>
      <c r="B32" s="116" t="s">
        <v>216</v>
      </c>
      <c r="C32" s="105" t="s">
        <v>217</v>
      </c>
      <c r="D32" s="117"/>
      <c r="E32" s="117"/>
    </row>
    <row r="33" spans="1:5" ht="19.5" customHeight="1">
      <c r="A33" s="105" t="s">
        <v>195</v>
      </c>
      <c r="B33" s="116" t="s">
        <v>218</v>
      </c>
      <c r="C33" s="105" t="s">
        <v>219</v>
      </c>
      <c r="D33" s="117"/>
      <c r="E33" s="117"/>
    </row>
    <row r="34" spans="1:5" ht="19.5" customHeight="1">
      <c r="A34" s="105" t="s">
        <v>198</v>
      </c>
      <c r="B34" s="116" t="s">
        <v>220</v>
      </c>
      <c r="C34" s="105" t="s">
        <v>221</v>
      </c>
      <c r="D34" s="117"/>
      <c r="E34" s="117"/>
    </row>
    <row r="35" spans="1:5" ht="19.5" customHeight="1">
      <c r="A35" s="105" t="s">
        <v>201</v>
      </c>
      <c r="B35" s="116" t="s">
        <v>222</v>
      </c>
      <c r="C35" s="105" t="s">
        <v>223</v>
      </c>
      <c r="D35" s="117"/>
      <c r="E35" s="117"/>
    </row>
    <row r="36" spans="1:5" ht="19.5" customHeight="1">
      <c r="A36" s="105" t="s">
        <v>204</v>
      </c>
      <c r="B36" s="116" t="s">
        <v>224</v>
      </c>
      <c r="C36" s="105" t="s">
        <v>225</v>
      </c>
      <c r="D36" s="117"/>
      <c r="E36" s="117"/>
    </row>
    <row r="37" ht="12.75">
      <c r="A37" s="123"/>
    </row>
    <row r="38" spans="1:2" ht="12.75">
      <c r="A38" s="123" t="s">
        <v>226</v>
      </c>
      <c r="B38" s="1" t="s">
        <v>227</v>
      </c>
    </row>
    <row r="39" ht="12.75">
      <c r="A39" s="123"/>
    </row>
    <row r="40" ht="12.75">
      <c r="A40" s="123"/>
    </row>
    <row r="41" ht="12.75">
      <c r="A41" s="123"/>
    </row>
    <row r="42" ht="12.75">
      <c r="A42" s="123"/>
    </row>
    <row r="43" ht="12.75">
      <c r="A43" s="123"/>
    </row>
    <row r="44" ht="12.75">
      <c r="A44" s="123"/>
    </row>
    <row r="45" ht="12.75">
      <c r="A45" s="123"/>
    </row>
    <row r="46" ht="12.75">
      <c r="A46" s="123"/>
    </row>
    <row r="47" ht="12.75">
      <c r="A47" s="123"/>
    </row>
    <row r="48" ht="12.75">
      <c r="A48" s="123"/>
    </row>
    <row r="49" ht="12.75">
      <c r="A49" s="123"/>
    </row>
    <row r="50" ht="12.75">
      <c r="A50" s="123"/>
    </row>
    <row r="51" ht="12.75">
      <c r="A51" s="123"/>
    </row>
    <row r="52" ht="12.75">
      <c r="A52" s="123"/>
    </row>
    <row r="53" ht="12.75">
      <c r="A53" s="123"/>
    </row>
  </sheetData>
  <sheetProtection selectLockedCells="1" selectUnlockedCells="1"/>
  <mergeCells count="9">
    <mergeCell ref="A6:E6"/>
    <mergeCell ref="A9:A11"/>
    <mergeCell ref="B9:B11"/>
    <mergeCell ref="D9:E9"/>
    <mergeCell ref="C10:C11"/>
    <mergeCell ref="D10:D11"/>
    <mergeCell ref="E10:E11"/>
    <mergeCell ref="A18:B18"/>
    <mergeCell ref="A28:B2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4" zoomScaleNormal="84" workbookViewId="0" topLeftCell="A1">
      <selection activeCell="D8" sqref="D8"/>
    </sheetView>
  </sheetViews>
  <sheetFormatPr defaultColWidth="12.00390625" defaultRowHeight="12.75"/>
  <cols>
    <col min="1" max="1" width="8.875" style="0" customWidth="1"/>
    <col min="2" max="2" width="46.625" style="0" customWidth="1"/>
    <col min="3" max="3" width="29.125" style="0" customWidth="1"/>
    <col min="4" max="4" width="32.50390625" style="0" customWidth="1"/>
    <col min="5" max="16384" width="11.625" style="0" customWidth="1"/>
  </cols>
  <sheetData>
    <row r="1" spans="1:6" ht="12.75" customHeight="1">
      <c r="A1" s="124"/>
      <c r="B1" s="124"/>
      <c r="D1" s="5" t="s">
        <v>228</v>
      </c>
      <c r="E1" s="73"/>
      <c r="F1" s="73"/>
    </row>
    <row r="2" spans="1:6" ht="12.75">
      <c r="A2" s="124"/>
      <c r="B2" s="124"/>
      <c r="D2" s="7" t="s">
        <v>1</v>
      </c>
      <c r="E2" s="73"/>
      <c r="F2" s="73"/>
    </row>
    <row r="3" spans="1:6" ht="12.75">
      <c r="A3" s="124"/>
      <c r="B3" s="124"/>
      <c r="D3" s="5" t="s">
        <v>2</v>
      </c>
      <c r="E3" s="73"/>
      <c r="F3" s="73"/>
    </row>
    <row r="4" spans="1:6" ht="12.75">
      <c r="A4" s="124"/>
      <c r="B4" s="124"/>
      <c r="D4" s="5" t="s">
        <v>3</v>
      </c>
      <c r="E4" s="73"/>
      <c r="F4" s="73"/>
    </row>
    <row r="5" spans="1:5" ht="12.75">
      <c r="A5" s="124"/>
      <c r="B5" s="124"/>
      <c r="C5" s="125"/>
      <c r="D5" s="73"/>
      <c r="E5" s="73"/>
    </row>
    <row r="6" spans="1:3" ht="12.75">
      <c r="A6" s="124"/>
      <c r="B6" s="124"/>
      <c r="C6" s="125"/>
    </row>
    <row r="7" spans="1:3" ht="12.75">
      <c r="A7" s="124"/>
      <c r="B7" s="124"/>
      <c r="C7" s="125"/>
    </row>
    <row r="8" spans="1:3" ht="28.5" customHeight="1">
      <c r="A8" s="126" t="s">
        <v>229</v>
      </c>
      <c r="B8" s="126"/>
      <c r="C8" s="126"/>
    </row>
    <row r="9" spans="1:4" ht="21.75" customHeight="1">
      <c r="A9" s="127" t="s">
        <v>230</v>
      </c>
      <c r="B9" s="128" t="s">
        <v>231</v>
      </c>
      <c r="C9" s="129" t="s">
        <v>175</v>
      </c>
      <c r="D9" s="130" t="s">
        <v>67</v>
      </c>
    </row>
    <row r="10" spans="1:4" ht="19.5" customHeight="1">
      <c r="A10" s="131" t="s">
        <v>232</v>
      </c>
      <c r="B10" s="131"/>
      <c r="C10" s="132">
        <f>SUM(C11:C44)</f>
        <v>352730.16</v>
      </c>
      <c r="D10" s="132">
        <f>SUM(D11:D44)</f>
        <v>110717.92000000001</v>
      </c>
    </row>
    <row r="11" spans="1:4" ht="13.5" customHeight="1">
      <c r="A11" s="133">
        <v>1</v>
      </c>
      <c r="B11" s="134" t="s">
        <v>233</v>
      </c>
      <c r="C11" s="135">
        <v>16186.93</v>
      </c>
      <c r="D11" s="136"/>
    </row>
    <row r="12" spans="1:4" ht="13.5" customHeight="1">
      <c r="A12" s="133">
        <v>2</v>
      </c>
      <c r="B12" s="134" t="s">
        <v>234</v>
      </c>
      <c r="C12" s="135">
        <v>12750.9</v>
      </c>
      <c r="D12" s="137"/>
    </row>
    <row r="13" spans="1:4" ht="13.5" customHeight="1">
      <c r="A13" s="133">
        <v>3</v>
      </c>
      <c r="B13" s="134" t="s">
        <v>235</v>
      </c>
      <c r="C13" s="135">
        <v>6603.62</v>
      </c>
      <c r="D13" s="137">
        <v>6602.89</v>
      </c>
    </row>
    <row r="14" spans="1:4" ht="13.5" customHeight="1">
      <c r="A14" s="133">
        <v>4</v>
      </c>
      <c r="B14" s="134" t="s">
        <v>236</v>
      </c>
      <c r="C14" s="135">
        <v>5583.55</v>
      </c>
      <c r="D14" s="137"/>
    </row>
    <row r="15" spans="1:4" ht="13.5" customHeight="1">
      <c r="A15" s="133">
        <v>5</v>
      </c>
      <c r="B15" s="134" t="s">
        <v>237</v>
      </c>
      <c r="C15" s="135">
        <v>18871.33</v>
      </c>
      <c r="D15" s="137"/>
    </row>
    <row r="16" spans="1:4" ht="13.5" customHeight="1">
      <c r="A16" s="133">
        <v>6</v>
      </c>
      <c r="B16" s="134" t="s">
        <v>238</v>
      </c>
      <c r="C16" s="135">
        <v>7489.48</v>
      </c>
      <c r="D16" s="137"/>
    </row>
    <row r="17" spans="1:4" ht="13.5" customHeight="1">
      <c r="A17" s="133">
        <v>7</v>
      </c>
      <c r="B17" s="134" t="s">
        <v>239</v>
      </c>
      <c r="C17" s="135">
        <v>7435.79</v>
      </c>
      <c r="D17" s="137">
        <v>7435.35</v>
      </c>
    </row>
    <row r="18" spans="1:4" ht="13.5" customHeight="1">
      <c r="A18" s="133">
        <v>8</v>
      </c>
      <c r="B18" s="134" t="s">
        <v>240</v>
      </c>
      <c r="C18" s="135">
        <v>20079.31</v>
      </c>
      <c r="D18" s="137">
        <f>6388.62+4981.5</f>
        <v>11370.119999999999</v>
      </c>
    </row>
    <row r="19" spans="1:4" ht="13.5" customHeight="1">
      <c r="A19" s="133">
        <v>9</v>
      </c>
      <c r="B19" s="134" t="s">
        <v>241</v>
      </c>
      <c r="C19" s="135">
        <v>23891.16</v>
      </c>
      <c r="D19" s="137">
        <v>20891.16</v>
      </c>
    </row>
    <row r="20" spans="1:4" ht="13.5" customHeight="1">
      <c r="A20" s="133">
        <v>10</v>
      </c>
      <c r="B20" s="134" t="s">
        <v>242</v>
      </c>
      <c r="C20" s="135">
        <v>8885.36</v>
      </c>
      <c r="D20" s="137">
        <v>3710.6</v>
      </c>
    </row>
    <row r="21" spans="1:4" ht="13.5" customHeight="1">
      <c r="A21" s="133">
        <v>11</v>
      </c>
      <c r="B21" s="134" t="s">
        <v>243</v>
      </c>
      <c r="C21" s="135">
        <v>22361.05</v>
      </c>
      <c r="D21" s="137"/>
    </row>
    <row r="22" spans="1:4" ht="13.5" customHeight="1">
      <c r="A22" s="133">
        <v>12</v>
      </c>
      <c r="B22" s="134" t="s">
        <v>244</v>
      </c>
      <c r="C22" s="135">
        <v>12616.68</v>
      </c>
      <c r="D22" s="137"/>
    </row>
    <row r="23" spans="1:4" ht="13.5" customHeight="1">
      <c r="A23" s="133">
        <v>13</v>
      </c>
      <c r="B23" s="134" t="s">
        <v>245</v>
      </c>
      <c r="C23" s="135">
        <v>6898.91</v>
      </c>
      <c r="D23" s="137"/>
    </row>
    <row r="24" spans="1:4" ht="13.5" customHeight="1">
      <c r="A24" s="133">
        <v>14</v>
      </c>
      <c r="B24" s="134" t="s">
        <v>246</v>
      </c>
      <c r="C24" s="135">
        <v>8590.08</v>
      </c>
      <c r="D24" s="137">
        <v>8590.07</v>
      </c>
    </row>
    <row r="25" spans="1:4" ht="13.5" customHeight="1">
      <c r="A25" s="133">
        <v>15</v>
      </c>
      <c r="B25" s="134" t="s">
        <v>247</v>
      </c>
      <c r="C25" s="135">
        <v>7811.6</v>
      </c>
      <c r="D25" s="137">
        <v>7811.58</v>
      </c>
    </row>
    <row r="26" spans="1:4" ht="13.5" customHeight="1">
      <c r="A26" s="133">
        <v>16</v>
      </c>
      <c r="B26" s="134" t="s">
        <v>248</v>
      </c>
      <c r="C26" s="135">
        <v>7140.5</v>
      </c>
      <c r="D26" s="137">
        <v>7140.46</v>
      </c>
    </row>
    <row r="27" spans="1:4" ht="13.5" customHeight="1">
      <c r="A27" s="133">
        <v>17</v>
      </c>
      <c r="B27" s="134" t="s">
        <v>249</v>
      </c>
      <c r="C27" s="135">
        <v>8000</v>
      </c>
      <c r="D27" s="137">
        <v>7999.92</v>
      </c>
    </row>
    <row r="28" spans="1:4" ht="13.5" customHeight="1">
      <c r="A28" s="133">
        <v>18</v>
      </c>
      <c r="B28" s="134" t="s">
        <v>249</v>
      </c>
      <c r="C28" s="135">
        <v>1925.26</v>
      </c>
      <c r="D28" s="137"/>
    </row>
    <row r="29" spans="1:4" ht="13.5" customHeight="1">
      <c r="A29" s="133">
        <v>19</v>
      </c>
      <c r="B29" s="134" t="s">
        <v>249</v>
      </c>
      <c r="C29" s="135">
        <v>5000</v>
      </c>
      <c r="D29" s="137"/>
    </row>
    <row r="30" spans="1:4" ht="13.5" customHeight="1">
      <c r="A30" s="133">
        <v>20</v>
      </c>
      <c r="B30" s="134" t="s">
        <v>250</v>
      </c>
      <c r="C30" s="135">
        <v>8724.3</v>
      </c>
      <c r="D30" s="137">
        <v>8724.3</v>
      </c>
    </row>
    <row r="31" spans="1:4" ht="13.5" customHeight="1">
      <c r="A31" s="133">
        <v>21</v>
      </c>
      <c r="B31" s="134" t="s">
        <v>251</v>
      </c>
      <c r="C31" s="135">
        <v>21421.51</v>
      </c>
      <c r="D31" s="137"/>
    </row>
    <row r="32" spans="1:4" ht="13.5" customHeight="1">
      <c r="A32" s="133">
        <v>22</v>
      </c>
      <c r="B32" s="134" t="s">
        <v>252</v>
      </c>
      <c r="C32" s="135">
        <v>6174.12</v>
      </c>
      <c r="D32" s="137"/>
    </row>
    <row r="33" spans="1:4" ht="13.5" customHeight="1">
      <c r="A33" s="133">
        <v>23</v>
      </c>
      <c r="B33" s="134" t="s">
        <v>253</v>
      </c>
      <c r="C33" s="135">
        <v>18092.86</v>
      </c>
      <c r="D33" s="137"/>
    </row>
    <row r="34" spans="1:4" ht="13.5" customHeight="1">
      <c r="A34" s="133">
        <v>24</v>
      </c>
      <c r="B34" s="134" t="s">
        <v>254</v>
      </c>
      <c r="C34" s="135">
        <v>8106.89</v>
      </c>
      <c r="D34" s="137"/>
    </row>
    <row r="35" spans="1:4" ht="13.5" customHeight="1">
      <c r="A35" s="133">
        <v>25</v>
      </c>
      <c r="B35" s="134" t="s">
        <v>255</v>
      </c>
      <c r="C35" s="135">
        <v>6388.87</v>
      </c>
      <c r="D35" s="137">
        <v>6388.87</v>
      </c>
    </row>
    <row r="36" spans="1:4" ht="13.5" customHeight="1">
      <c r="A36" s="133">
        <v>26</v>
      </c>
      <c r="B36" s="134" t="s">
        <v>256</v>
      </c>
      <c r="C36" s="135">
        <v>10308.1</v>
      </c>
      <c r="D36" s="137"/>
    </row>
    <row r="37" spans="1:4" ht="13.5" customHeight="1">
      <c r="A37" s="133">
        <v>27</v>
      </c>
      <c r="B37" s="134" t="s">
        <v>257</v>
      </c>
      <c r="C37" s="135">
        <v>9583.31</v>
      </c>
      <c r="D37" s="137">
        <f>3600+3500</f>
        <v>7100</v>
      </c>
    </row>
    <row r="38" spans="1:4" ht="13.5" customHeight="1">
      <c r="A38" s="133">
        <v>28</v>
      </c>
      <c r="B38" s="134" t="s">
        <v>258</v>
      </c>
      <c r="C38" s="135">
        <v>13207.25</v>
      </c>
      <c r="D38" s="137"/>
    </row>
    <row r="39" spans="1:4" ht="13.5" customHeight="1">
      <c r="A39" s="133">
        <v>29</v>
      </c>
      <c r="B39" s="134" t="s">
        <v>259</v>
      </c>
      <c r="C39" s="135">
        <v>9449.09</v>
      </c>
      <c r="D39" s="137"/>
    </row>
    <row r="40" spans="1:4" ht="13.5" customHeight="1">
      <c r="A40" s="133">
        <v>30</v>
      </c>
      <c r="B40" s="134" t="s">
        <v>260</v>
      </c>
      <c r="C40" s="135">
        <v>8375.33</v>
      </c>
      <c r="D40" s="137"/>
    </row>
    <row r="41" spans="1:4" ht="13.5" customHeight="1">
      <c r="A41" s="133">
        <v>31</v>
      </c>
      <c r="B41" s="134" t="s">
        <v>261</v>
      </c>
      <c r="C41" s="135">
        <v>6952.6</v>
      </c>
      <c r="D41" s="137">
        <v>6952.6</v>
      </c>
    </row>
    <row r="42" spans="1:4" ht="13.5" customHeight="1">
      <c r="A42" s="133">
        <v>32</v>
      </c>
      <c r="B42" s="134" t="s">
        <v>262</v>
      </c>
      <c r="C42" s="135">
        <v>7221.04</v>
      </c>
      <c r="D42" s="137"/>
    </row>
    <row r="43" spans="1:4" ht="13.5" customHeight="1">
      <c r="A43" s="133">
        <v>33</v>
      </c>
      <c r="B43" s="134" t="s">
        <v>263</v>
      </c>
      <c r="C43" s="135">
        <v>6000</v>
      </c>
      <c r="D43" s="137"/>
    </row>
    <row r="44" spans="1:4" ht="13.5" customHeight="1">
      <c r="A44" s="133">
        <v>34</v>
      </c>
      <c r="B44" s="134" t="s">
        <v>263</v>
      </c>
      <c r="C44" s="135">
        <v>4603.38</v>
      </c>
      <c r="D44" s="137"/>
    </row>
    <row r="45" spans="1:4" ht="13.5" customHeight="1">
      <c r="A45" s="138" t="s">
        <v>264</v>
      </c>
      <c r="B45" s="138"/>
      <c r="C45" s="139">
        <f>SUM(C46:C50)</f>
        <v>15000</v>
      </c>
      <c r="D45" s="139">
        <f>SUM(D46:D50)</f>
        <v>0</v>
      </c>
    </row>
    <row r="46" spans="1:4" ht="13.5" customHeight="1">
      <c r="A46" s="133">
        <v>1</v>
      </c>
      <c r="B46" s="134" t="s">
        <v>265</v>
      </c>
      <c r="C46" s="135">
        <v>3000</v>
      </c>
      <c r="D46" s="136"/>
    </row>
    <row r="47" spans="1:4" ht="13.5" customHeight="1">
      <c r="A47" s="133">
        <v>2</v>
      </c>
      <c r="B47" s="134" t="s">
        <v>266</v>
      </c>
      <c r="C47" s="135">
        <v>3000</v>
      </c>
      <c r="D47" s="136"/>
    </row>
    <row r="48" spans="1:4" ht="13.5" customHeight="1">
      <c r="A48" s="133">
        <v>3</v>
      </c>
      <c r="B48" s="134" t="s">
        <v>267</v>
      </c>
      <c r="C48" s="135">
        <v>3000</v>
      </c>
      <c r="D48" s="136"/>
    </row>
    <row r="49" spans="1:4" ht="13.5" customHeight="1">
      <c r="A49" s="133">
        <v>4</v>
      </c>
      <c r="B49" s="134" t="s">
        <v>268</v>
      </c>
      <c r="C49" s="135">
        <v>3000</v>
      </c>
      <c r="D49" s="136"/>
    </row>
    <row r="50" spans="1:4" ht="13.5" customHeight="1">
      <c r="A50" s="133">
        <v>5</v>
      </c>
      <c r="B50" s="134" t="s">
        <v>269</v>
      </c>
      <c r="C50" s="135">
        <v>3000</v>
      </c>
      <c r="D50" s="136"/>
    </row>
    <row r="51" spans="1:4" ht="27.75" customHeight="1">
      <c r="A51" s="140" t="s">
        <v>270</v>
      </c>
      <c r="B51" s="140"/>
      <c r="C51" s="141">
        <f>SUM(C10,C45)</f>
        <v>367730.16</v>
      </c>
      <c r="D51" s="142">
        <f>SUM(D45,D10)</f>
        <v>110717.92000000001</v>
      </c>
    </row>
  </sheetData>
  <sheetProtection selectLockedCells="1" selectUnlockedCells="1"/>
  <mergeCells count="4">
    <mergeCell ref="A8:C8"/>
    <mergeCell ref="A10:B10"/>
    <mergeCell ref="A45:B45"/>
    <mergeCell ref="A51:B51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="84" zoomScaleNormal="84" workbookViewId="0" topLeftCell="A1">
      <selection activeCell="J30" sqref="J3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2.375" style="0" customWidth="1"/>
    <col min="6" max="6" width="16.125" style="0" customWidth="1"/>
    <col min="7" max="7" width="15.125" style="0" customWidth="1"/>
    <col min="8" max="8" width="15.375" style="0" customWidth="1"/>
    <col min="9" max="9" width="19.625" style="0" customWidth="1"/>
    <col min="10" max="10" width="12.625" style="0" customWidth="1"/>
    <col min="11" max="11" width="10.75390625" style="0" customWidth="1"/>
  </cols>
  <sheetData>
    <row r="1" spans="1:10" ht="12.75" customHeight="1">
      <c r="A1" s="3"/>
      <c r="B1" s="3"/>
      <c r="C1" s="3"/>
      <c r="D1" s="3"/>
      <c r="E1" s="3"/>
      <c r="F1" s="100"/>
      <c r="G1" s="4"/>
      <c r="I1" s="73" t="s">
        <v>271</v>
      </c>
      <c r="J1" s="73"/>
    </row>
    <row r="2" spans="1:10" ht="12.75">
      <c r="A2" s="3"/>
      <c r="B2" s="3"/>
      <c r="C2" s="3"/>
      <c r="D2" s="3"/>
      <c r="E2" s="3"/>
      <c r="F2" s="100"/>
      <c r="G2" s="6"/>
      <c r="H2" s="73"/>
      <c r="I2" s="73"/>
      <c r="J2" s="73"/>
    </row>
    <row r="3" spans="1:10" ht="12.75">
      <c r="A3" s="3"/>
      <c r="B3" s="3"/>
      <c r="C3" s="3"/>
      <c r="D3" s="3"/>
      <c r="E3" s="3"/>
      <c r="F3" s="100"/>
      <c r="G3" s="9"/>
      <c r="H3" s="73"/>
      <c r="I3" s="73"/>
      <c r="J3" s="73"/>
    </row>
    <row r="4" spans="1:10" ht="12.75">
      <c r="A4" s="3"/>
      <c r="B4" s="3"/>
      <c r="C4" s="3"/>
      <c r="D4" s="3"/>
      <c r="E4" s="3"/>
      <c r="F4" s="100"/>
      <c r="G4" s="9"/>
      <c r="H4" s="72"/>
      <c r="I4" s="72"/>
      <c r="J4" s="72"/>
    </row>
    <row r="5" spans="2:9" ht="33.75" customHeight="1">
      <c r="B5" s="3" t="s">
        <v>272</v>
      </c>
      <c r="C5" s="3"/>
      <c r="D5" s="3"/>
      <c r="E5" s="3"/>
      <c r="F5" s="3"/>
      <c r="G5" s="3"/>
      <c r="H5" s="3"/>
      <c r="I5" s="3"/>
    </row>
    <row r="6" spans="5:8" ht="19.5" customHeight="1">
      <c r="E6" s="1"/>
      <c r="H6" s="143" t="s">
        <v>5</v>
      </c>
    </row>
    <row r="7" spans="1:11" ht="18.75" customHeight="1">
      <c r="A7" s="144" t="s">
        <v>6</v>
      </c>
      <c r="B7" s="144" t="s">
        <v>7</v>
      </c>
      <c r="C7" s="144" t="s">
        <v>144</v>
      </c>
      <c r="D7" s="144" t="s">
        <v>9</v>
      </c>
      <c r="E7" s="144" t="s">
        <v>273</v>
      </c>
      <c r="F7" s="144" t="s">
        <v>274</v>
      </c>
      <c r="G7" s="144"/>
      <c r="H7" s="144"/>
      <c r="I7" s="145" t="s">
        <v>275</v>
      </c>
      <c r="J7" s="146" t="s">
        <v>67</v>
      </c>
      <c r="K7" s="146"/>
    </row>
    <row r="8" spans="1:11" ht="18.75" customHeight="1">
      <c r="A8" s="144"/>
      <c r="B8" s="144"/>
      <c r="C8" s="144"/>
      <c r="D8" s="144"/>
      <c r="E8" s="144"/>
      <c r="F8" s="144" t="s">
        <v>276</v>
      </c>
      <c r="G8" s="144" t="s">
        <v>277</v>
      </c>
      <c r="H8" s="144" t="s">
        <v>278</v>
      </c>
      <c r="I8" s="145"/>
      <c r="J8" s="146"/>
      <c r="K8" s="146"/>
    </row>
    <row r="9" spans="1:10" s="150" customFormat="1" ht="7.5" customHeight="1">
      <c r="A9" s="147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7</v>
      </c>
      <c r="H9" s="147">
        <v>8</v>
      </c>
      <c r="I9" s="148">
        <v>9</v>
      </c>
      <c r="J9" s="149"/>
    </row>
    <row r="10" spans="1:11" ht="21" customHeight="1">
      <c r="A10" s="151" t="s">
        <v>279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21" customHeight="1">
      <c r="A11" s="152">
        <v>1</v>
      </c>
      <c r="B11" s="152">
        <v>600</v>
      </c>
      <c r="C11" s="152">
        <v>60014</v>
      </c>
      <c r="D11" s="152">
        <v>6220</v>
      </c>
      <c r="E11" s="153" t="s">
        <v>280</v>
      </c>
      <c r="F11" s="154"/>
      <c r="G11" s="154"/>
      <c r="H11" s="155">
        <v>380000</v>
      </c>
      <c r="I11" s="156">
        <f>SUM(F11:H11)</f>
        <v>380000</v>
      </c>
      <c r="J11" s="157">
        <v>0</v>
      </c>
      <c r="K11" s="157"/>
    </row>
    <row r="12" spans="1:11" ht="20.25" customHeight="1">
      <c r="A12" s="152">
        <v>2</v>
      </c>
      <c r="B12" s="158">
        <v>750</v>
      </c>
      <c r="C12" s="158">
        <v>75075</v>
      </c>
      <c r="D12" s="158">
        <v>2319</v>
      </c>
      <c r="E12" s="159" t="s">
        <v>281</v>
      </c>
      <c r="F12" s="159"/>
      <c r="G12" s="160"/>
      <c r="H12" s="160">
        <v>43062</v>
      </c>
      <c r="I12" s="156">
        <f>SUM(F12:H12)</f>
        <v>43062</v>
      </c>
      <c r="J12" s="137">
        <v>0</v>
      </c>
      <c r="K12" s="137"/>
    </row>
    <row r="13" spans="1:11" ht="20.25" customHeight="1">
      <c r="A13" s="152">
        <v>3</v>
      </c>
      <c r="B13" s="158">
        <v>750</v>
      </c>
      <c r="C13" s="158">
        <v>75095</v>
      </c>
      <c r="D13" s="158">
        <v>2710</v>
      </c>
      <c r="E13" s="159" t="s">
        <v>282</v>
      </c>
      <c r="F13" s="159"/>
      <c r="G13" s="160"/>
      <c r="H13" s="160">
        <v>1073</v>
      </c>
      <c r="I13" s="156">
        <f>SUM(F13:H13)</f>
        <v>1073</v>
      </c>
      <c r="J13" s="137">
        <v>1072.92</v>
      </c>
      <c r="K13" s="137"/>
    </row>
    <row r="14" spans="1:11" ht="20.25" customHeight="1">
      <c r="A14" s="152">
        <v>4</v>
      </c>
      <c r="B14" s="158">
        <v>750</v>
      </c>
      <c r="C14" s="158">
        <v>75095</v>
      </c>
      <c r="D14" s="158">
        <v>2710</v>
      </c>
      <c r="E14" s="159" t="s">
        <v>283</v>
      </c>
      <c r="F14" s="159"/>
      <c r="G14" s="160"/>
      <c r="H14" s="160">
        <v>6000</v>
      </c>
      <c r="I14" s="156">
        <f>SUM(F14:H14)</f>
        <v>6000</v>
      </c>
      <c r="J14" s="137">
        <v>0</v>
      </c>
      <c r="K14" s="137"/>
    </row>
    <row r="15" spans="1:11" ht="20.25" customHeight="1">
      <c r="A15" s="152">
        <v>5</v>
      </c>
      <c r="B15" s="158">
        <v>801</v>
      </c>
      <c r="C15" s="158">
        <v>80110</v>
      </c>
      <c r="D15" s="158">
        <v>2590</v>
      </c>
      <c r="E15" s="159" t="s">
        <v>284</v>
      </c>
      <c r="F15" s="159"/>
      <c r="G15" s="160">
        <v>960000</v>
      </c>
      <c r="H15" s="160"/>
      <c r="I15" s="156">
        <f>SUM(F15:H15)</f>
        <v>960000</v>
      </c>
      <c r="J15" s="137">
        <v>345000</v>
      </c>
      <c r="K15" s="137"/>
    </row>
    <row r="16" spans="1:11" ht="20.25" customHeight="1">
      <c r="A16" s="152">
        <v>6</v>
      </c>
      <c r="B16" s="158">
        <v>801</v>
      </c>
      <c r="C16" s="158">
        <v>80132</v>
      </c>
      <c r="D16" s="158">
        <v>2590</v>
      </c>
      <c r="E16" s="159" t="s">
        <v>285</v>
      </c>
      <c r="F16" s="159"/>
      <c r="G16" s="160">
        <v>10000</v>
      </c>
      <c r="H16" s="160"/>
      <c r="I16" s="156">
        <f>SUM(F16:H16)</f>
        <v>10000</v>
      </c>
      <c r="J16" s="137">
        <v>5000</v>
      </c>
      <c r="K16" s="137"/>
    </row>
    <row r="17" spans="1:11" ht="20.25" customHeight="1">
      <c r="A17" s="152">
        <v>7</v>
      </c>
      <c r="B17" s="158">
        <v>853</v>
      </c>
      <c r="C17" s="158">
        <v>85333</v>
      </c>
      <c r="D17" s="158">
        <v>6220</v>
      </c>
      <c r="E17" s="159" t="s">
        <v>286</v>
      </c>
      <c r="F17" s="159"/>
      <c r="G17" s="160">
        <v>30000</v>
      </c>
      <c r="H17" s="160"/>
      <c r="I17" s="156">
        <f>SUM(F17:H17)</f>
        <v>30000</v>
      </c>
      <c r="J17" s="160">
        <v>30000</v>
      </c>
      <c r="K17" s="160"/>
    </row>
    <row r="18" spans="1:11" ht="19.5" customHeight="1">
      <c r="A18" s="152">
        <v>8</v>
      </c>
      <c r="B18" s="158">
        <v>921</v>
      </c>
      <c r="C18" s="158">
        <v>92109</v>
      </c>
      <c r="D18" s="158">
        <v>2480</v>
      </c>
      <c r="E18" s="159" t="s">
        <v>287</v>
      </c>
      <c r="F18" s="159"/>
      <c r="G18" s="160">
        <v>1400000</v>
      </c>
      <c r="H18" s="160"/>
      <c r="I18" s="156">
        <f>SUM(F18:H18)</f>
        <v>1400000</v>
      </c>
      <c r="J18" s="137">
        <v>493000</v>
      </c>
      <c r="K18" s="137"/>
    </row>
    <row r="19" spans="1:11" ht="19.5" customHeight="1">
      <c r="A19" s="152">
        <v>9</v>
      </c>
      <c r="B19" s="158">
        <v>921</v>
      </c>
      <c r="C19" s="158">
        <v>92109</v>
      </c>
      <c r="D19" s="158">
        <v>6220</v>
      </c>
      <c r="E19" s="159" t="s">
        <v>287</v>
      </c>
      <c r="F19" s="159"/>
      <c r="G19" s="160">
        <v>300000</v>
      </c>
      <c r="H19" s="160"/>
      <c r="I19" s="156">
        <f>SUM(F19:H19)</f>
        <v>300000</v>
      </c>
      <c r="J19" s="137">
        <v>0</v>
      </c>
      <c r="K19" s="137"/>
    </row>
    <row r="20" spans="1:11" ht="19.5" customHeight="1">
      <c r="A20" s="152">
        <v>10</v>
      </c>
      <c r="B20" s="158">
        <v>921</v>
      </c>
      <c r="C20" s="158">
        <v>92116</v>
      </c>
      <c r="D20" s="158">
        <v>2480</v>
      </c>
      <c r="E20" s="159" t="s">
        <v>288</v>
      </c>
      <c r="F20" s="159"/>
      <c r="G20" s="160">
        <v>685000</v>
      </c>
      <c r="H20" s="160"/>
      <c r="I20" s="156">
        <f>SUM(F20:H20)</f>
        <v>685000</v>
      </c>
      <c r="J20" s="137">
        <v>350000</v>
      </c>
      <c r="K20" s="137"/>
    </row>
    <row r="21" spans="1:11" ht="21" customHeight="1">
      <c r="A21" s="161" t="s">
        <v>289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ht="20.25" customHeight="1">
      <c r="A22" s="158">
        <v>1</v>
      </c>
      <c r="B22" s="158">
        <v>750</v>
      </c>
      <c r="C22" s="158">
        <v>75075</v>
      </c>
      <c r="D22" s="162">
        <v>2830</v>
      </c>
      <c r="E22" s="163" t="s">
        <v>290</v>
      </c>
      <c r="F22" s="159"/>
      <c r="G22" s="160"/>
      <c r="H22" s="164">
        <v>190000</v>
      </c>
      <c r="I22" s="156">
        <f>SUM(F22:H22)</f>
        <v>190000</v>
      </c>
      <c r="J22" s="137">
        <v>0</v>
      </c>
      <c r="K22" s="137"/>
    </row>
    <row r="23" spans="1:11" ht="19.5" customHeight="1">
      <c r="A23" s="165">
        <v>2</v>
      </c>
      <c r="B23" s="165">
        <v>801</v>
      </c>
      <c r="C23" s="165">
        <v>80104</v>
      </c>
      <c r="D23" s="162">
        <v>2540</v>
      </c>
      <c r="E23" s="163" t="s">
        <v>291</v>
      </c>
      <c r="F23" s="163"/>
      <c r="G23" s="166">
        <v>475000</v>
      </c>
      <c r="H23" s="164"/>
      <c r="I23" s="156">
        <f>SUM(F23:H23)</f>
        <v>475000</v>
      </c>
      <c r="J23" s="137">
        <v>260072</v>
      </c>
      <c r="K23" s="137"/>
    </row>
    <row r="24" spans="1:11" ht="19.5" customHeight="1">
      <c r="A24" s="165">
        <v>3</v>
      </c>
      <c r="B24" s="165">
        <v>854</v>
      </c>
      <c r="C24" s="165">
        <v>85412</v>
      </c>
      <c r="D24" s="162">
        <v>2830</v>
      </c>
      <c r="E24" s="163" t="s">
        <v>292</v>
      </c>
      <c r="F24" s="163"/>
      <c r="G24" s="166"/>
      <c r="H24" s="164">
        <v>5000</v>
      </c>
      <c r="I24" s="156">
        <f>SUM(F24:H24)</f>
        <v>5000</v>
      </c>
      <c r="J24" s="137">
        <v>2500</v>
      </c>
      <c r="K24" s="137"/>
    </row>
    <row r="25" spans="1:11" ht="20.25" customHeight="1">
      <c r="A25" s="165">
        <v>4</v>
      </c>
      <c r="B25" s="165">
        <v>854</v>
      </c>
      <c r="C25" s="165">
        <v>85415</v>
      </c>
      <c r="D25" s="162">
        <v>2830</v>
      </c>
      <c r="E25" s="163" t="s">
        <v>293</v>
      </c>
      <c r="F25" s="163"/>
      <c r="G25" s="166"/>
      <c r="H25" s="164">
        <v>40000</v>
      </c>
      <c r="I25" s="156">
        <f>SUM(F25:H25)</f>
        <v>40000</v>
      </c>
      <c r="J25" s="137">
        <v>20000</v>
      </c>
      <c r="K25" s="137"/>
    </row>
    <row r="26" spans="1:11" ht="19.5" customHeight="1">
      <c r="A26" s="165">
        <v>5</v>
      </c>
      <c r="B26" s="165">
        <v>854</v>
      </c>
      <c r="C26" s="165">
        <v>85495</v>
      </c>
      <c r="D26" s="162">
        <v>2830</v>
      </c>
      <c r="E26" s="163" t="s">
        <v>294</v>
      </c>
      <c r="F26" s="163"/>
      <c r="G26" s="166"/>
      <c r="H26" s="164">
        <v>5000</v>
      </c>
      <c r="I26" s="156">
        <f>SUM(F26:H26)</f>
        <v>5000</v>
      </c>
      <c r="J26" s="137">
        <v>2000</v>
      </c>
      <c r="K26" s="137"/>
    </row>
    <row r="27" spans="1:11" ht="19.5" customHeight="1">
      <c r="A27" s="165">
        <v>6</v>
      </c>
      <c r="B27" s="165">
        <v>921</v>
      </c>
      <c r="C27" s="165">
        <v>92120</v>
      </c>
      <c r="D27" s="162">
        <v>2720</v>
      </c>
      <c r="E27" s="163" t="s">
        <v>295</v>
      </c>
      <c r="F27" s="163"/>
      <c r="G27" s="166"/>
      <c r="H27" s="164">
        <v>30000</v>
      </c>
      <c r="I27" s="156">
        <f>SUM(F27:H27)</f>
        <v>30000</v>
      </c>
      <c r="J27" s="137">
        <v>0</v>
      </c>
      <c r="K27" s="137"/>
    </row>
    <row r="28" spans="1:11" ht="29.25" customHeight="1">
      <c r="A28" s="165">
        <v>7</v>
      </c>
      <c r="B28" s="165">
        <v>921</v>
      </c>
      <c r="C28" s="165">
        <v>92195</v>
      </c>
      <c r="D28" s="162">
        <v>2830</v>
      </c>
      <c r="E28" s="167" t="s">
        <v>296</v>
      </c>
      <c r="F28" s="163"/>
      <c r="G28" s="166"/>
      <c r="H28" s="164">
        <v>40000</v>
      </c>
      <c r="I28" s="156">
        <f>SUM(F28:H28)</f>
        <v>40000</v>
      </c>
      <c r="J28" s="137">
        <v>9500</v>
      </c>
      <c r="K28" s="137"/>
    </row>
    <row r="29" spans="1:11" ht="21" customHeight="1">
      <c r="A29" s="165">
        <v>8</v>
      </c>
      <c r="B29" s="165">
        <v>926</v>
      </c>
      <c r="C29" s="165">
        <v>92695</v>
      </c>
      <c r="D29" s="162">
        <v>2830</v>
      </c>
      <c r="E29" s="163" t="s">
        <v>297</v>
      </c>
      <c r="F29" s="163"/>
      <c r="G29" s="168"/>
      <c r="H29" s="164">
        <v>200000</v>
      </c>
      <c r="I29" s="156">
        <f>SUM(F29:H29)</f>
        <v>200000</v>
      </c>
      <c r="J29" s="137">
        <v>0</v>
      </c>
      <c r="K29" s="137"/>
    </row>
    <row r="30" spans="1:11" ht="20.25" customHeight="1">
      <c r="A30" s="169" t="s">
        <v>158</v>
      </c>
      <c r="B30" s="169"/>
      <c r="C30" s="169"/>
      <c r="D30" s="169"/>
      <c r="E30" s="169"/>
      <c r="F30" s="170"/>
      <c r="G30" s="171">
        <f>SUM(G11:G20,G22:G29)</f>
        <v>3860000</v>
      </c>
      <c r="H30" s="171">
        <f>SUM(H11:H20,H22:H29)</f>
        <v>940135</v>
      </c>
      <c r="I30" s="171">
        <f>SUM(I11:I20,I22:I29)</f>
        <v>4800135</v>
      </c>
      <c r="J30" s="171">
        <f>SUM(J11:J20,J22:J29)</f>
        <v>1518144.92</v>
      </c>
      <c r="K30" s="171"/>
    </row>
    <row r="31" spans="1:8" ht="12.75">
      <c r="A31" s="172" t="s">
        <v>298</v>
      </c>
      <c r="G31" s="173"/>
      <c r="H31" s="173"/>
    </row>
    <row r="32" spans="7:8" ht="12.75">
      <c r="G32" s="173"/>
      <c r="H32" s="173"/>
    </row>
    <row r="33" spans="7:8" ht="12.75">
      <c r="G33" s="173"/>
      <c r="H33" s="173"/>
    </row>
    <row r="34" spans="7:8" ht="12.75">
      <c r="G34" s="173"/>
      <c r="H34" s="173"/>
    </row>
    <row r="35" ht="12.75">
      <c r="H35" s="173"/>
    </row>
    <row r="36" ht="12.75">
      <c r="H36" s="173"/>
    </row>
    <row r="37" ht="12.75">
      <c r="H37" s="173"/>
    </row>
    <row r="38" ht="12.75">
      <c r="H38" s="173"/>
    </row>
    <row r="39" ht="12.75">
      <c r="H39" s="173"/>
    </row>
    <row r="40" ht="12.75">
      <c r="H40" s="173"/>
    </row>
  </sheetData>
  <sheetProtection selectLockedCells="1" selectUnlockedCells="1"/>
  <mergeCells count="32">
    <mergeCell ref="I1:J3"/>
    <mergeCell ref="B5:I5"/>
    <mergeCell ref="A7:A8"/>
    <mergeCell ref="B7:B8"/>
    <mergeCell ref="C7:C8"/>
    <mergeCell ref="D7:D8"/>
    <mergeCell ref="E7:E8"/>
    <mergeCell ref="F7:H7"/>
    <mergeCell ref="I7:I8"/>
    <mergeCell ref="J7:K8"/>
    <mergeCell ref="A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A21:K21"/>
    <mergeCell ref="J22:K22"/>
    <mergeCell ref="J23:K23"/>
    <mergeCell ref="J24:K24"/>
    <mergeCell ref="J25:K25"/>
    <mergeCell ref="J26:K26"/>
    <mergeCell ref="J27:K27"/>
    <mergeCell ref="J28:K28"/>
    <mergeCell ref="J29:K29"/>
    <mergeCell ref="A30:E30"/>
    <mergeCell ref="J30:K30"/>
  </mergeCells>
  <printOptions horizontalCentered="1"/>
  <pageMargins left="0.39375" right="0.39375" top="0.5118055555555555" bottom="0.9840277777777777" header="0.5118055555555555" footer="0.5118055555555555"/>
  <pageSetup horizontalDpi="300" verticalDpi="3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4" zoomScaleNormal="84" workbookViewId="0" topLeftCell="A1">
      <selection activeCell="E1" sqref="E1"/>
    </sheetView>
  </sheetViews>
  <sheetFormatPr defaultColWidth="9.00390625" defaultRowHeight="12.75"/>
  <cols>
    <col min="1" max="1" width="6.875" style="0" customWidth="1"/>
    <col min="2" max="2" width="54.875" style="0" customWidth="1"/>
    <col min="3" max="5" width="22.625" style="0" customWidth="1"/>
    <col min="6" max="6" width="12.875" style="0" customWidth="1"/>
  </cols>
  <sheetData>
    <row r="1" spans="1:6" ht="16.5" customHeight="1">
      <c r="A1" s="174"/>
      <c r="B1" s="174"/>
      <c r="E1" s="73" t="s">
        <v>299</v>
      </c>
      <c r="F1" s="73"/>
    </row>
    <row r="2" spans="1:6" ht="16.5" customHeight="1">
      <c r="A2" s="174"/>
      <c r="B2" s="174"/>
      <c r="C2" s="73"/>
      <c r="D2" s="73"/>
      <c r="E2" s="73"/>
      <c r="F2" s="73"/>
    </row>
    <row r="3" spans="1:6" ht="16.5" customHeight="1">
      <c r="A3" s="174"/>
      <c r="B3" s="174"/>
      <c r="C3" s="73"/>
      <c r="D3" s="73"/>
      <c r="E3" s="73"/>
      <c r="F3" s="73"/>
    </row>
    <row r="4" spans="1:6" ht="16.5" customHeight="1">
      <c r="A4" s="174"/>
      <c r="B4" s="174"/>
      <c r="C4" s="174"/>
      <c r="D4" s="174"/>
      <c r="E4" s="73"/>
      <c r="F4" s="73"/>
    </row>
    <row r="5" spans="1:6" ht="16.5" customHeight="1">
      <c r="A5" s="174" t="s">
        <v>300</v>
      </c>
      <c r="B5" s="174"/>
      <c r="C5" s="174"/>
      <c r="D5" s="174"/>
      <c r="E5" s="174"/>
      <c r="F5" s="174"/>
    </row>
    <row r="6" spans="1:6" ht="28.5" customHeight="1">
      <c r="A6" s="174"/>
      <c r="B6" s="174"/>
      <c r="C6" s="174"/>
      <c r="D6" s="174"/>
      <c r="E6" s="174"/>
      <c r="F6" s="174"/>
    </row>
    <row r="7" spans="1:6" ht="13.5" customHeight="1">
      <c r="A7" s="175"/>
      <c r="B7" s="175"/>
      <c r="C7" s="175"/>
      <c r="D7" s="175"/>
      <c r="E7" s="175"/>
      <c r="F7" s="175"/>
    </row>
    <row r="8" spans="1:6" ht="15" customHeight="1">
      <c r="A8" s="1"/>
      <c r="B8" s="1"/>
      <c r="C8" s="1"/>
      <c r="D8" s="1"/>
      <c r="E8" s="12" t="s">
        <v>5</v>
      </c>
      <c r="F8" s="12"/>
    </row>
    <row r="9" spans="1:6" ht="15" customHeight="1">
      <c r="A9" s="144" t="s">
        <v>6</v>
      </c>
      <c r="B9" s="144" t="s">
        <v>301</v>
      </c>
      <c r="C9" s="176" t="s">
        <v>161</v>
      </c>
      <c r="D9" s="176" t="s">
        <v>302</v>
      </c>
      <c r="E9" s="176" t="s">
        <v>303</v>
      </c>
      <c r="F9" s="176" t="s">
        <v>304</v>
      </c>
    </row>
    <row r="10" spans="1:6" ht="15" customHeight="1">
      <c r="A10" s="144"/>
      <c r="B10" s="144"/>
      <c r="C10" s="176"/>
      <c r="D10" s="176"/>
      <c r="E10" s="176"/>
      <c r="F10" s="176"/>
    </row>
    <row r="11" spans="1:6" ht="15" customHeight="1">
      <c r="A11" s="144"/>
      <c r="B11" s="144"/>
      <c r="C11" s="176"/>
      <c r="D11" s="176"/>
      <c r="E11" s="176"/>
      <c r="F11" s="176"/>
    </row>
    <row r="12" spans="1:6" ht="20.25" customHeight="1">
      <c r="A12" s="144"/>
      <c r="B12" s="144"/>
      <c r="C12" s="176"/>
      <c r="D12" s="176"/>
      <c r="E12" s="176"/>
      <c r="F12" s="176"/>
    </row>
    <row r="13" spans="1:6" ht="14.25" customHeight="1">
      <c r="A13" s="147">
        <v>1</v>
      </c>
      <c r="B13" s="147">
        <v>2</v>
      </c>
      <c r="C13" s="147">
        <v>3</v>
      </c>
      <c r="D13" s="147"/>
      <c r="E13" s="147">
        <v>4</v>
      </c>
      <c r="F13" s="147"/>
    </row>
    <row r="14" spans="1:6" ht="21.75" customHeight="1">
      <c r="A14" s="177" t="s">
        <v>183</v>
      </c>
      <c r="B14" s="178" t="s">
        <v>305</v>
      </c>
      <c r="C14" s="179">
        <f>SUM(C15:C17)</f>
        <v>485206</v>
      </c>
      <c r="D14" s="179">
        <f>SUM(D15:D17)</f>
        <v>271837.42000000004</v>
      </c>
      <c r="E14" s="179">
        <f>SUM(E15:E17)</f>
        <v>475206</v>
      </c>
      <c r="F14" s="179">
        <f>SUM(F15:F17)</f>
        <v>176963.37</v>
      </c>
    </row>
    <row r="15" spans="1:6" ht="21.75" customHeight="1">
      <c r="A15" s="177"/>
      <c r="B15" s="178" t="s">
        <v>306</v>
      </c>
      <c r="C15" s="180">
        <v>145100</v>
      </c>
      <c r="D15" s="180">
        <v>58083.71</v>
      </c>
      <c r="E15" s="180">
        <v>145100</v>
      </c>
      <c r="F15" s="180">
        <v>52576.11</v>
      </c>
    </row>
    <row r="16" spans="1:6" ht="21.75" customHeight="1">
      <c r="A16" s="181"/>
      <c r="B16" s="182" t="s">
        <v>307</v>
      </c>
      <c r="C16" s="180">
        <v>116400</v>
      </c>
      <c r="D16" s="180">
        <v>42619.42</v>
      </c>
      <c r="E16" s="180">
        <v>116400</v>
      </c>
      <c r="F16" s="180">
        <v>42568.38</v>
      </c>
    </row>
    <row r="17" spans="1:6" ht="21.75" customHeight="1">
      <c r="A17" s="181"/>
      <c r="B17" s="182" t="s">
        <v>308</v>
      </c>
      <c r="C17" s="183">
        <v>223706</v>
      </c>
      <c r="D17" s="183">
        <v>171134.29</v>
      </c>
      <c r="E17" s="183">
        <v>213706</v>
      </c>
      <c r="F17" s="183">
        <v>81818.88</v>
      </c>
    </row>
    <row r="18" spans="1:6" ht="21.75" customHeight="1">
      <c r="A18" s="181" t="s">
        <v>309</v>
      </c>
      <c r="B18" s="184" t="s">
        <v>310</v>
      </c>
      <c r="C18" s="185">
        <f>SUM(C19:C21)</f>
        <v>328640</v>
      </c>
      <c r="D18" s="185">
        <f>SUM(D19:D21)</f>
        <v>360420.81</v>
      </c>
      <c r="E18" s="185">
        <f>SUM(E19:E21)</f>
        <v>313800</v>
      </c>
      <c r="F18" s="185">
        <f>SUM(F19:F21)</f>
        <v>249633.68999999997</v>
      </c>
    </row>
    <row r="19" spans="1:6" ht="21.75" customHeight="1">
      <c r="A19" s="181"/>
      <c r="B19" s="184" t="s">
        <v>311</v>
      </c>
      <c r="C19" s="183">
        <v>111140</v>
      </c>
      <c r="D19" s="183">
        <v>77795.01</v>
      </c>
      <c r="E19" s="186">
        <v>111050</v>
      </c>
      <c r="F19" s="187">
        <v>89303.59</v>
      </c>
    </row>
    <row r="20" spans="1:6" ht="21.75" customHeight="1">
      <c r="A20" s="181"/>
      <c r="B20" s="184" t="s">
        <v>312</v>
      </c>
      <c r="C20" s="183">
        <v>86800</v>
      </c>
      <c r="D20" s="183">
        <v>125495.21</v>
      </c>
      <c r="E20" s="183">
        <v>76750</v>
      </c>
      <c r="F20" s="183">
        <v>88652.62</v>
      </c>
    </row>
    <row r="21" spans="1:6" ht="21.75" customHeight="1">
      <c r="A21" s="181"/>
      <c r="B21" s="188" t="s">
        <v>313</v>
      </c>
      <c r="C21" s="183">
        <v>130700</v>
      </c>
      <c r="D21" s="183">
        <v>157130.59</v>
      </c>
      <c r="E21" s="183">
        <v>126000</v>
      </c>
      <c r="F21" s="183">
        <v>71677.48</v>
      </c>
    </row>
    <row r="22" spans="1:7" ht="21.75" customHeight="1">
      <c r="A22" s="169" t="s">
        <v>158</v>
      </c>
      <c r="B22" s="169"/>
      <c r="C22" s="189">
        <f>SUM(C14,C18)</f>
        <v>813846</v>
      </c>
      <c r="D22" s="189">
        <f>SUM(D14,D18)</f>
        <v>632258.23</v>
      </c>
      <c r="E22" s="189">
        <f>SUM(E14,E18)</f>
        <v>789006</v>
      </c>
      <c r="F22" s="189">
        <f>SUM(F14,F18)</f>
        <v>426597.05999999994</v>
      </c>
      <c r="G22" s="190"/>
    </row>
    <row r="23" ht="21.75" customHeight="1">
      <c r="H23" s="190"/>
    </row>
    <row r="24" ht="21.75" customHeight="1">
      <c r="A24" s="191"/>
    </row>
    <row r="25" ht="21.75" customHeight="1">
      <c r="A25" s="191"/>
    </row>
    <row r="26" spans="1:8" s="190" customFormat="1" ht="21.75" customHeight="1">
      <c r="A26" s="191"/>
      <c r="B26"/>
      <c r="C26"/>
      <c r="D26"/>
      <c r="E26"/>
      <c r="F26"/>
      <c r="G26"/>
      <c r="H26"/>
    </row>
    <row r="27" ht="14.25" customHeight="1">
      <c r="A27" s="191"/>
    </row>
  </sheetData>
  <sheetProtection selectLockedCells="1" selectUnlockedCells="1"/>
  <mergeCells count="9">
    <mergeCell ref="E1:F4"/>
    <mergeCell ref="A5:E6"/>
    <mergeCell ref="A9:A12"/>
    <mergeCell ref="B9:B12"/>
    <mergeCell ref="C9:C12"/>
    <mergeCell ref="D9:D12"/>
    <mergeCell ref="E9:E12"/>
    <mergeCell ref="F9:F12"/>
    <mergeCell ref="A22:B22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="107" zoomScaleNormal="107" workbookViewId="0" topLeftCell="G1">
      <selection activeCell="L4" sqref="L4"/>
    </sheetView>
  </sheetViews>
  <sheetFormatPr defaultColWidth="9.00390625" defaultRowHeight="12.75"/>
  <cols>
    <col min="1" max="1" width="5.25390625" style="1" customWidth="1"/>
    <col min="2" max="2" width="6.375" style="1" customWidth="1"/>
    <col min="3" max="3" width="8.75390625" style="1" customWidth="1"/>
    <col min="4" max="4" width="7.625" style="1" customWidth="1"/>
    <col min="5" max="5" width="34.50390625" style="1" customWidth="1"/>
    <col min="6" max="6" width="30.75390625" style="1" customWidth="1"/>
    <col min="7" max="7" width="21.875" style="1" customWidth="1"/>
    <col min="8" max="8" width="14.875" style="1" customWidth="1"/>
    <col min="9" max="9" width="18.50390625" style="1" customWidth="1"/>
    <col min="10" max="10" width="17.00390625" style="1" customWidth="1"/>
    <col min="11" max="11" width="23.50390625" style="1" customWidth="1"/>
    <col min="12" max="12" width="16.75390625" style="1" customWidth="1"/>
    <col min="13" max="13" width="16.875" style="1" customWidth="1"/>
    <col min="14" max="16384" width="9.125" style="1" customWidth="1"/>
  </cols>
  <sheetData>
    <row r="1" spans="1:13" ht="19.5" customHeight="1">
      <c r="A1" s="3"/>
      <c r="B1" s="3"/>
      <c r="C1" s="3"/>
      <c r="D1" s="3"/>
      <c r="E1" s="3"/>
      <c r="F1" s="3"/>
      <c r="G1" s="3"/>
      <c r="H1" s="3"/>
      <c r="I1" s="3"/>
      <c r="J1"/>
      <c r="K1" s="73"/>
      <c r="L1" s="73" t="s">
        <v>314</v>
      </c>
      <c r="M1" s="73"/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73"/>
      <c r="K2" s="73"/>
      <c r="L2" s="73"/>
      <c r="M2" s="73"/>
    </row>
    <row r="3" spans="1:13" ht="19.5" customHeight="1">
      <c r="A3" s="3"/>
      <c r="B3" s="3"/>
      <c r="C3" s="3"/>
      <c r="D3" s="3"/>
      <c r="E3" s="3"/>
      <c r="F3" s="3"/>
      <c r="G3" s="3"/>
      <c r="H3" s="3"/>
      <c r="I3" s="3"/>
      <c r="J3" s="73"/>
      <c r="K3" s="73"/>
      <c r="L3" s="73"/>
      <c r="M3" s="73"/>
    </row>
    <row r="4" spans="1:12" ht="19.5" customHeight="1">
      <c r="A4" s="3"/>
      <c r="B4" s="3"/>
      <c r="C4" s="3"/>
      <c r="D4" s="3"/>
      <c r="E4" s="3"/>
      <c r="F4" s="3"/>
      <c r="G4" s="3"/>
      <c r="H4" s="3"/>
      <c r="I4" s="3"/>
      <c r="J4" s="192"/>
      <c r="K4" s="9"/>
      <c r="L4" s="3"/>
    </row>
    <row r="5" spans="1:12" ht="19.5" customHeight="1">
      <c r="A5" s="3" t="s">
        <v>315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 t="s">
        <v>5</v>
      </c>
    </row>
    <row r="7" spans="1:13" ht="22.5" customHeight="1">
      <c r="A7" s="193" t="s">
        <v>6</v>
      </c>
      <c r="B7" s="193" t="s">
        <v>7</v>
      </c>
      <c r="C7" s="193" t="s">
        <v>8</v>
      </c>
      <c r="D7" s="193" t="s">
        <v>316</v>
      </c>
      <c r="E7" s="194" t="s">
        <v>317</v>
      </c>
      <c r="F7" s="194" t="s">
        <v>318</v>
      </c>
      <c r="G7" s="194" t="s">
        <v>180</v>
      </c>
      <c r="H7" s="194"/>
      <c r="I7" s="194"/>
      <c r="J7" s="194"/>
      <c r="K7" s="194"/>
      <c r="L7" s="194" t="s">
        <v>319</v>
      </c>
      <c r="M7" s="194" t="s">
        <v>14</v>
      </c>
    </row>
    <row r="8" spans="1:13" ht="15" customHeight="1">
      <c r="A8" s="193"/>
      <c r="B8" s="193"/>
      <c r="C8" s="193"/>
      <c r="D8" s="193"/>
      <c r="E8" s="194"/>
      <c r="F8" s="194"/>
      <c r="G8" s="194" t="s">
        <v>320</v>
      </c>
      <c r="H8" s="194" t="s">
        <v>17</v>
      </c>
      <c r="I8" s="194"/>
      <c r="J8" s="194"/>
      <c r="K8" s="194"/>
      <c r="L8" s="194"/>
      <c r="M8" s="194"/>
    </row>
    <row r="9" spans="1:13" ht="19.5" customHeight="1">
      <c r="A9" s="193"/>
      <c r="B9" s="193"/>
      <c r="C9" s="193"/>
      <c r="D9" s="193"/>
      <c r="E9" s="194"/>
      <c r="F9" s="194"/>
      <c r="G9" s="194"/>
      <c r="H9" s="194" t="s">
        <v>19</v>
      </c>
      <c r="I9" s="194" t="s">
        <v>20</v>
      </c>
      <c r="J9" s="194" t="s">
        <v>321</v>
      </c>
      <c r="K9" s="194" t="s">
        <v>22</v>
      </c>
      <c r="L9" s="194"/>
      <c r="M9" s="194"/>
    </row>
    <row r="10" spans="1:13" ht="19.5" customHeight="1">
      <c r="A10" s="193"/>
      <c r="B10" s="193"/>
      <c r="C10" s="193"/>
      <c r="D10" s="193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2.75">
      <c r="A11" s="193"/>
      <c r="B11" s="193"/>
      <c r="C11" s="193"/>
      <c r="D11" s="193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ht="19.5" customHeight="1">
      <c r="A12" s="195">
        <v>1</v>
      </c>
      <c r="B12" s="195">
        <v>2</v>
      </c>
      <c r="C12" s="195">
        <v>3</v>
      </c>
      <c r="D12" s="195">
        <v>4</v>
      </c>
      <c r="E12" s="195">
        <v>5</v>
      </c>
      <c r="F12" s="195">
        <v>6</v>
      </c>
      <c r="G12" s="195">
        <v>7</v>
      </c>
      <c r="H12" s="195">
        <v>8</v>
      </c>
      <c r="I12" s="195">
        <v>9</v>
      </c>
      <c r="J12" s="195">
        <v>10</v>
      </c>
      <c r="K12" s="195">
        <v>11</v>
      </c>
      <c r="L12" s="195">
        <v>12</v>
      </c>
      <c r="M12" s="195">
        <v>13</v>
      </c>
    </row>
    <row r="13" spans="1:13" ht="12.75">
      <c r="A13" s="196">
        <v>1</v>
      </c>
      <c r="B13" s="195" t="s">
        <v>25</v>
      </c>
      <c r="C13" s="195" t="s">
        <v>26</v>
      </c>
      <c r="D13" s="197"/>
      <c r="E13" s="198" t="s">
        <v>322</v>
      </c>
      <c r="F13" s="199">
        <v>3260000</v>
      </c>
      <c r="G13" s="199">
        <f>SUM(H13:K13)</f>
        <v>2282854</v>
      </c>
      <c r="H13" s="199">
        <v>942074</v>
      </c>
      <c r="I13" s="199">
        <v>0</v>
      </c>
      <c r="J13" s="199">
        <v>0</v>
      </c>
      <c r="K13" s="199">
        <v>1340780</v>
      </c>
      <c r="L13" s="200" t="s">
        <v>323</v>
      </c>
      <c r="M13" s="201">
        <v>1010251.17</v>
      </c>
    </row>
    <row r="14" spans="1:13" ht="33.75" customHeight="1">
      <c r="A14" s="196">
        <v>2</v>
      </c>
      <c r="B14" s="195">
        <v>600</v>
      </c>
      <c r="C14" s="195">
        <v>60016</v>
      </c>
      <c r="D14" s="197"/>
      <c r="E14" s="198" t="s">
        <v>324</v>
      </c>
      <c r="F14" s="199">
        <v>480000</v>
      </c>
      <c r="G14" s="199">
        <f>SUM(H14:K14)</f>
        <v>30000</v>
      </c>
      <c r="H14" s="199">
        <v>30000</v>
      </c>
      <c r="I14" s="199">
        <v>0</v>
      </c>
      <c r="J14" s="199">
        <v>0</v>
      </c>
      <c r="K14" s="199">
        <v>0</v>
      </c>
      <c r="L14" s="200" t="s">
        <v>323</v>
      </c>
      <c r="M14" s="201">
        <v>0</v>
      </c>
    </row>
    <row r="15" spans="1:13" ht="12.75">
      <c r="A15" s="196">
        <v>3</v>
      </c>
      <c r="B15" s="195">
        <v>700</v>
      </c>
      <c r="C15" s="195">
        <v>70005</v>
      </c>
      <c r="D15" s="197"/>
      <c r="E15" s="198" t="s">
        <v>41</v>
      </c>
      <c r="F15" s="199">
        <v>7985512</v>
      </c>
      <c r="G15" s="199">
        <f>SUM(H15:K15)</f>
        <v>3031350</v>
      </c>
      <c r="H15" s="199">
        <v>895143</v>
      </c>
      <c r="I15" s="199">
        <v>0</v>
      </c>
      <c r="J15" s="199">
        <v>0</v>
      </c>
      <c r="K15" s="199">
        <v>2136207</v>
      </c>
      <c r="L15" s="200" t="s">
        <v>323</v>
      </c>
      <c r="M15" s="201">
        <v>22140</v>
      </c>
    </row>
    <row r="16" spans="1:13" ht="34.5" customHeight="1">
      <c r="A16" s="196">
        <v>4</v>
      </c>
      <c r="B16" s="195">
        <v>700</v>
      </c>
      <c r="C16" s="195">
        <v>70005</v>
      </c>
      <c r="D16" s="197"/>
      <c r="E16" s="198" t="s">
        <v>46</v>
      </c>
      <c r="F16" s="199">
        <v>860000</v>
      </c>
      <c r="G16" s="199">
        <f>SUM(H16:K16)</f>
        <v>480000</v>
      </c>
      <c r="H16" s="199">
        <v>80000</v>
      </c>
      <c r="I16" s="199">
        <v>0</v>
      </c>
      <c r="J16" s="199">
        <v>0</v>
      </c>
      <c r="K16" s="199">
        <v>400000</v>
      </c>
      <c r="L16" s="200" t="s">
        <v>323</v>
      </c>
      <c r="M16" s="201">
        <v>0</v>
      </c>
    </row>
    <row r="17" spans="1:13" ht="12.75">
      <c r="A17" s="196">
        <v>5</v>
      </c>
      <c r="B17" s="195">
        <v>700</v>
      </c>
      <c r="C17" s="195">
        <v>70005</v>
      </c>
      <c r="D17" s="197"/>
      <c r="E17" s="198" t="s">
        <v>42</v>
      </c>
      <c r="F17" s="199">
        <v>22532072</v>
      </c>
      <c r="G17" s="199">
        <f>SUM(H17:K17)</f>
        <v>12040032</v>
      </c>
      <c r="H17" s="199">
        <v>1193052</v>
      </c>
      <c r="I17" s="199">
        <v>0</v>
      </c>
      <c r="J17" s="199">
        <v>0</v>
      </c>
      <c r="K17" s="199">
        <v>10846980</v>
      </c>
      <c r="L17" s="200" t="s">
        <v>323</v>
      </c>
      <c r="M17" s="201">
        <v>2636283.22</v>
      </c>
    </row>
    <row r="18" spans="1:13" ht="12.75">
      <c r="A18" s="196">
        <v>6</v>
      </c>
      <c r="B18" s="195">
        <v>700</v>
      </c>
      <c r="C18" s="195">
        <v>70005</v>
      </c>
      <c r="D18" s="197"/>
      <c r="E18" s="198" t="s">
        <v>40</v>
      </c>
      <c r="F18" s="199">
        <v>10443506</v>
      </c>
      <c r="G18" s="199">
        <f>SUM(H18:K18)</f>
        <v>2569252</v>
      </c>
      <c r="H18" s="199">
        <v>393818</v>
      </c>
      <c r="I18" s="199">
        <v>0</v>
      </c>
      <c r="J18" s="199">
        <v>0</v>
      </c>
      <c r="K18" s="199">
        <v>2175434</v>
      </c>
      <c r="L18" s="200" t="s">
        <v>323</v>
      </c>
      <c r="M18" s="201">
        <v>15316.57</v>
      </c>
    </row>
    <row r="19" spans="1:13" ht="29.25" customHeight="1">
      <c r="A19" s="196">
        <v>7</v>
      </c>
      <c r="B19" s="195">
        <v>710</v>
      </c>
      <c r="C19" s="195">
        <v>71035</v>
      </c>
      <c r="D19" s="197"/>
      <c r="E19" s="198" t="s">
        <v>325</v>
      </c>
      <c r="F19" s="199">
        <v>4000000</v>
      </c>
      <c r="G19" s="199">
        <f>SUM(H19:K19)</f>
        <v>2000000</v>
      </c>
      <c r="H19" s="199">
        <v>1285298</v>
      </c>
      <c r="I19" s="199">
        <v>714702</v>
      </c>
      <c r="J19" s="199">
        <v>0</v>
      </c>
      <c r="K19" s="199">
        <v>0</v>
      </c>
      <c r="L19" s="200" t="s">
        <v>323</v>
      </c>
      <c r="M19" s="201">
        <v>0</v>
      </c>
    </row>
    <row r="20" spans="1:13" ht="27.75" customHeight="1">
      <c r="A20" s="196">
        <v>8</v>
      </c>
      <c r="B20" s="195">
        <v>900</v>
      </c>
      <c r="C20" s="195">
        <v>90001</v>
      </c>
      <c r="D20" s="197"/>
      <c r="E20" s="198" t="s">
        <v>55</v>
      </c>
      <c r="F20" s="199">
        <v>4351456</v>
      </c>
      <c r="G20" s="199">
        <f>SUM(H20:K20)</f>
        <v>2175728</v>
      </c>
      <c r="H20" s="199">
        <v>0</v>
      </c>
      <c r="I20" s="199">
        <v>217573</v>
      </c>
      <c r="J20" s="199">
        <v>0</v>
      </c>
      <c r="K20" s="199">
        <v>1958155</v>
      </c>
      <c r="L20" s="200" t="s">
        <v>323</v>
      </c>
      <c r="M20" s="201">
        <v>0</v>
      </c>
    </row>
    <row r="21" spans="1:13" ht="41.25" customHeight="1">
      <c r="A21" s="196">
        <v>9</v>
      </c>
      <c r="B21" s="195">
        <v>900</v>
      </c>
      <c r="C21" s="195">
        <v>90095</v>
      </c>
      <c r="D21" s="197"/>
      <c r="E21" s="198" t="s">
        <v>326</v>
      </c>
      <c r="F21" s="199">
        <v>7031721</v>
      </c>
      <c r="G21" s="199">
        <f>SUM(H21:K21)</f>
        <v>4500641</v>
      </c>
      <c r="H21" s="199">
        <v>0</v>
      </c>
      <c r="I21" s="199">
        <v>900128</v>
      </c>
      <c r="J21" s="199">
        <v>0</v>
      </c>
      <c r="K21" s="199">
        <v>3600513</v>
      </c>
      <c r="L21" s="200" t="s">
        <v>323</v>
      </c>
      <c r="M21" s="201">
        <v>0</v>
      </c>
    </row>
    <row r="22" spans="1:13" ht="32.25" customHeight="1">
      <c r="A22" s="202" t="s">
        <v>158</v>
      </c>
      <c r="B22" s="202"/>
      <c r="C22" s="202"/>
      <c r="D22" s="202"/>
      <c r="E22" s="202"/>
      <c r="F22" s="203">
        <f>SUM(F13:F21)</f>
        <v>60944267</v>
      </c>
      <c r="G22" s="203">
        <f>SUM(G13:G21)</f>
        <v>29109857</v>
      </c>
      <c r="H22" s="203">
        <f>SUM(H13:H21)</f>
        <v>4819385</v>
      </c>
      <c r="I22" s="203">
        <f>SUM(I13:I21)</f>
        <v>1832403</v>
      </c>
      <c r="J22" s="203">
        <f>SUM(J13:J21)</f>
        <v>0</v>
      </c>
      <c r="K22" s="203">
        <f>SUM(K13:K21)</f>
        <v>22458069</v>
      </c>
      <c r="L22" s="204"/>
      <c r="M22" s="205">
        <f>SUM(M13:M21)</f>
        <v>3683990.96</v>
      </c>
    </row>
    <row r="23" spans="1:12" ht="12.7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ht="12.75">
      <c r="A24" s="1" t="s">
        <v>327</v>
      </c>
    </row>
    <row r="25" ht="12.75">
      <c r="A25" s="1" t="s">
        <v>328</v>
      </c>
    </row>
    <row r="26" ht="25.5" customHeight="1">
      <c r="A26" s="1" t="s">
        <v>329</v>
      </c>
    </row>
    <row r="27" ht="15" customHeight="1">
      <c r="A27" s="1" t="s">
        <v>330</v>
      </c>
    </row>
    <row r="28" ht="12.75">
      <c r="A28" s="113" t="s">
        <v>331</v>
      </c>
    </row>
    <row r="29" spans="1:10" ht="15" customHeight="1">
      <c r="A29" s="207"/>
      <c r="B29" s="207"/>
      <c r="C29" s="207"/>
      <c r="D29" s="207"/>
      <c r="E29" s="207"/>
      <c r="F29" s="207"/>
      <c r="G29" s="207"/>
      <c r="H29" s="207"/>
      <c r="I29" s="208"/>
      <c r="J29" s="208"/>
    </row>
    <row r="30" spans="1:10" ht="19.5" customHeight="1">
      <c r="A30" s="207"/>
      <c r="B30" s="207"/>
      <c r="C30" s="207"/>
      <c r="D30" s="207"/>
      <c r="E30" s="207"/>
      <c r="F30" s="207"/>
      <c r="G30" s="207"/>
      <c r="H30" s="207"/>
      <c r="I30" s="208"/>
      <c r="J30" s="208"/>
    </row>
    <row r="31" spans="1:10" ht="12.75">
      <c r="A31" s="207"/>
      <c r="B31" s="207"/>
      <c r="C31" s="207"/>
      <c r="D31" s="207"/>
      <c r="E31" s="207"/>
      <c r="F31" s="207"/>
      <c r="G31" s="207"/>
      <c r="H31" s="207"/>
      <c r="I31" s="208"/>
      <c r="J31" s="208"/>
    </row>
    <row r="32" spans="1:10" ht="12.75">
      <c r="A32" s="207"/>
      <c r="B32" s="207"/>
      <c r="C32" s="207"/>
      <c r="D32" s="207"/>
      <c r="E32" s="207"/>
      <c r="F32" s="207"/>
      <c r="G32" s="207"/>
      <c r="H32" s="207"/>
      <c r="I32" s="208"/>
      <c r="J32" s="208"/>
    </row>
    <row r="33" spans="1:10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</row>
    <row r="35" spans="1:10" ht="12.75">
      <c r="A35" s="208"/>
      <c r="B35" s="208"/>
      <c r="C35" s="208"/>
      <c r="D35" s="208"/>
      <c r="E35" s="208"/>
      <c r="F35" s="208"/>
      <c r="G35" s="208"/>
      <c r="H35" s="208"/>
      <c r="I35" s="208"/>
      <c r="J35" s="208"/>
    </row>
    <row r="36" spans="1:10" ht="12.75">
      <c r="A36" s="208"/>
      <c r="B36" s="208"/>
      <c r="C36" s="208"/>
      <c r="D36" s="208"/>
      <c r="E36" s="208"/>
      <c r="F36" s="208"/>
      <c r="G36" s="208"/>
      <c r="H36" s="208"/>
      <c r="I36" s="208"/>
      <c r="J36" s="208"/>
    </row>
  </sheetData>
  <sheetProtection selectLockedCells="1" selectUnlockedCells="1"/>
  <mergeCells count="18">
    <mergeCell ref="L1:M3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M7:M11"/>
    <mergeCell ref="G8:G11"/>
    <mergeCell ref="H8:K8"/>
    <mergeCell ref="H9:H11"/>
    <mergeCell ref="I9:I11"/>
    <mergeCell ref="J9:J11"/>
    <mergeCell ref="K9:K11"/>
    <mergeCell ref="A22:E22"/>
  </mergeCells>
  <printOptions/>
  <pageMargins left="0.7875" right="0.7875" top="0.7875" bottom="0.7875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 Strecha</cp:lastModifiedBy>
  <cp:lastPrinted>2011-08-26T09:18:54Z</cp:lastPrinted>
  <dcterms:created xsi:type="dcterms:W3CDTF">1998-12-09T13:02:10Z</dcterms:created>
  <dcterms:modified xsi:type="dcterms:W3CDTF">2011-09-14T09:54:10Z</dcterms:modified>
  <cp:category/>
  <cp:version/>
  <cp:contentType/>
  <cp:contentStatus/>
  <cp:revision>86</cp:revision>
</cp:coreProperties>
</file>