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4" activeTab="8"/>
  </bookViews>
  <sheets>
    <sheet name="Zadania inwestycyjne (roczne i wieloletnie) zał.3" sheetId="1" r:id="rId1"/>
    <sheet name="Wydatki na programy i projekty zał.4" sheetId="2" r:id="rId2"/>
    <sheet name="Zadania zlecone zał. nr 5" sheetId="3" r:id="rId3"/>
    <sheet name="dochody i wydatki - jst zał.6" sheetId="4" r:id="rId4"/>
    <sheet name="Przychody i rozchody zał.7" sheetId="5" r:id="rId5"/>
    <sheet name="Wydatki jednostek pomocniczych zał.8" sheetId="6" r:id="rId6"/>
    <sheet name="Dotacje zał.9" sheetId="7" r:id="rId7"/>
    <sheet name="Dochody i rozchody zał.10" sheetId="8" r:id="rId8"/>
    <sheet name="Wydatki WPF zał.11" sheetId="9" r:id="rId9"/>
  </sheets>
  <definedNames>
    <definedName name="Excel_BuiltIn_Print_Area">#REF!</definedName>
    <definedName name="Excel_BuiltIn_Print_Area_1">#REF!</definedName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<sst xmlns="http://schemas.openxmlformats.org/spreadsheetml/2006/main" count="593" uniqueCount="340">
  <si>
    <t>Załącznik nr 3</t>
  </si>
  <si>
    <t>do Zarządzenia Nr 256/XI/2011</t>
  </si>
  <si>
    <t>Burmistrza Gołdapi</t>
  </si>
  <si>
    <t>z dnia 9 listopada 2011r.</t>
  </si>
  <si>
    <t xml:space="preserve">Zadania inwestycyjne (roczne i wieloletnie) przewidziane do realizacji w 2012 r. </t>
  </si>
  <si>
    <t>w złotych</t>
  </si>
  <si>
    <t>Lp.</t>
  </si>
  <si>
    <t>Dział</t>
  </si>
  <si>
    <t>Rozdz.</t>
  </si>
  <si>
    <t>§*</t>
  </si>
  <si>
    <t>Nazwa zadania inwestycyjnego</t>
  </si>
  <si>
    <t xml:space="preserve">Łączne koszty finansowe inwestycji </t>
  </si>
  <si>
    <t xml:space="preserve">   Nakłady poniesione w latach 2008- 2011</t>
  </si>
  <si>
    <t>RAZEM inwestycje roczne i wieloletnie</t>
  </si>
  <si>
    <t>Planowane wydatki inwestycyjne roczne</t>
  </si>
  <si>
    <t xml:space="preserve"> Planowane wydatki inwestycyjne wieloletnie</t>
  </si>
  <si>
    <t>rok budżetowy 2012 (10+11+12+13)</t>
  </si>
  <si>
    <t>w tym źródła finansowania</t>
  </si>
  <si>
    <t xml:space="preserve">Planowane wydatki inwestycyjne wieloletnie przewidziane do realizacji w 2012 r. </t>
  </si>
  <si>
    <t>dochody własne j.s.t.</t>
  </si>
  <si>
    <t>kredyty
i pożyczki</t>
  </si>
  <si>
    <t>środki pochodzące
z innych  źródeł*</t>
  </si>
  <si>
    <t>środki wymienione
w art. 5 ust. 1 pkt 2 i 3 u.f.p.</t>
  </si>
  <si>
    <t>Kredyty i pożyczki</t>
  </si>
  <si>
    <t xml:space="preserve">środki wymienione w art. 5 ust. 1 pkt. 2 i 3 </t>
  </si>
  <si>
    <t>010</t>
  </si>
  <si>
    <t>01010</t>
  </si>
  <si>
    <t>Budowa wodociągów wiejskich w Gminie Gołdap – Wodociąg Pogorzel-Kozaki, Galwiecie – Botkuny, Grabowo – Kolonia</t>
  </si>
  <si>
    <t>Wodociąg nad Potokiem</t>
  </si>
  <si>
    <t>RAZEM  DZIAŁ  010</t>
  </si>
  <si>
    <t>600</t>
  </si>
  <si>
    <t>60016</t>
  </si>
  <si>
    <t>Dokumentacja i modernizacja ulicy Sosnowej i Cisowej</t>
  </si>
  <si>
    <t>Remont drogi wiejskiej</t>
  </si>
  <si>
    <t>Kładka Boćwiński Młyn</t>
  </si>
  <si>
    <t>RAZEM  DZIAŁ  600</t>
  </si>
  <si>
    <t>Wykonanie odwiertu solankowego i budowa tężni w parku zdrojowym w Gołdapi</t>
  </si>
  <si>
    <t xml:space="preserve">Elewacja budynku ul. Paderewskiego </t>
  </si>
  <si>
    <t>Budowa pijalni wód mineralnych w uzdrowisku Gołdap z wykonaniem podziemnego ujęcia wód leczniczych</t>
  </si>
  <si>
    <t>Rozwój funkcji uzdrowiskowej poprzez urządzenie plaży i budowę zdrojowego i kinezyterapeutycznego w Gołdapi</t>
  </si>
  <si>
    <t>Projekty budowlane sieci uzbrojenia technicznego dzielnicy mieszkalno – usługowej między ul.: Polną, Wojska Polskiego, Konstytucji 3 maja</t>
  </si>
  <si>
    <t>Odnowa wsi Wronki Wielkie, Rożyńsk Mały w ramach  programu „Lider” w EGO. - boisko, wiaty grilowe, place zabaw dla dzieci,</t>
  </si>
  <si>
    <t>Odnowa wsi Galwiecie</t>
  </si>
  <si>
    <t xml:space="preserve">Wykonanie szaletu miejskiego w centrum miasta </t>
  </si>
  <si>
    <t>RAZEM  DZIAŁ  700</t>
  </si>
  <si>
    <t>Budowa Cmentarza komunalnego I etap</t>
  </si>
  <si>
    <t>RAZEM  DZIAŁ  710</t>
  </si>
  <si>
    <t>Zakup samochodu</t>
  </si>
  <si>
    <t>RAZEM  DZIAŁ  750</t>
  </si>
  <si>
    <t xml:space="preserve">Przeniesienie monitoringu </t>
  </si>
  <si>
    <t>Razem DZIAŁ 754</t>
  </si>
  <si>
    <t>Kanalizacji burzowa ul. Wojska Polskiego, Kościuszki, Kombatantów</t>
  </si>
  <si>
    <t>Rekultywacja jeziora Gołdap</t>
  </si>
  <si>
    <t>Usunięcie i utylizacja azbestu z terenu gminy</t>
  </si>
  <si>
    <t>modernizacja nici energetyczno- oswietleniowej  na ulicy Wojska Polskiego</t>
  </si>
  <si>
    <t>Modernizacja ujęcia wodnego MASTERPLAN</t>
  </si>
  <si>
    <t>RAZEM  DZIAŁ  900</t>
  </si>
  <si>
    <t>OGÓŁEM</t>
  </si>
  <si>
    <t>Załącznik nr 4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</si>
  <si>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</si>
  <si>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</si>
  <si>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</si>
  <si>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</si>
  <si>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</si>
  <si>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</si>
  <si>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</si>
  <si>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</si>
  <si>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</si>
  <si>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</si>
  <si>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</si>
  <si>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</si>
  <si>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</si>
  <si>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</si>
  <si>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</si>
  <si>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</si>
  <si>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</si>
  <si>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</si>
  <si>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</si>
  <si>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</si>
  <si>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</si>
  <si>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</si>
  <si>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</si>
  <si>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</si>
  <si>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Budowa wodociągów wiejskich w Gminie Gołdap – Wodociąg Pogorzel-Kozaki, Galwiecie – Botkuny, Grabowo – Kolonia – umowa z dnia 19.01.2010 r.</t>
  </si>
  <si>
    <t>Priorytet:</t>
  </si>
  <si>
    <t>Działanie:</t>
  </si>
  <si>
    <t>Nazwa projektu:</t>
  </si>
  <si>
    <t>Razem wydatki:</t>
  </si>
  <si>
    <t>z tego: 2012 r.</t>
  </si>
  <si>
    <t>2011 r.</t>
  </si>
  <si>
    <t>2013 r.</t>
  </si>
  <si>
    <t>2009 r. i 2010 r.</t>
  </si>
  <si>
    <t>1.2</t>
  </si>
  <si>
    <t>Wykonanie odwiertu solankowego i budowa tężni w parku zdrojowym w Gołdapi – umowa z dnia 28.12.2009 r.</t>
  </si>
  <si>
    <t>2008 r.</t>
  </si>
  <si>
    <t>1.3</t>
  </si>
  <si>
    <t>Budowa pijalni wód mineralnych w uzdrowisku Gołdap wraz z wykonaniem podziemnego ujęcia wód leczniczych – umowa z dnia 28.12.2009 r.</t>
  </si>
  <si>
    <t>1.4</t>
  </si>
  <si>
    <t>Rozwój funkcji uzdrowiskowej w Gołdapi poprzez urządzenie plaży i budowę parków: zdrojowego i kinezyterapeutycznego – umowa z dnia 28.12.2009 r.</t>
  </si>
  <si>
    <t>2009 r.2010 r.</t>
  </si>
  <si>
    <t>1.5</t>
  </si>
  <si>
    <t xml:space="preserve">Odnowa wsi Galwiecie </t>
  </si>
  <si>
    <t>2010 r.</t>
  </si>
  <si>
    <t>2009 r.***</t>
  </si>
  <si>
    <t>1.6</t>
  </si>
  <si>
    <t>Odnowa wsi Wronki Wielkie – program Lider</t>
  </si>
  <si>
    <t>1.7</t>
  </si>
  <si>
    <t>1.8</t>
  </si>
  <si>
    <t>Przebudowa ujęcia wody w Gołdapi – MASTERPLAN – umowa z dnia 20.12.2010 r.</t>
  </si>
  <si>
    <t>Wydatki bieżące razem:</t>
  </si>
  <si>
    <t>2.1</t>
  </si>
  <si>
    <t xml:space="preserve">Modernizacja i rozbudowa regionalnego systemu informacji turystycznej </t>
  </si>
  <si>
    <t>2011 r</t>
  </si>
  <si>
    <t>2010  r.</t>
  </si>
  <si>
    <t>2.2</t>
  </si>
  <si>
    <t>Turystyczna sieć współpracy – klaser „Suwalszczyzna – Mazury”</t>
  </si>
  <si>
    <t>3.2</t>
  </si>
  <si>
    <t>4.2</t>
  </si>
  <si>
    <t>5.2</t>
  </si>
  <si>
    <t>6.2</t>
  </si>
  <si>
    <t>7.2</t>
  </si>
  <si>
    <t>2011  r.</t>
  </si>
  <si>
    <t>8.2</t>
  </si>
  <si>
    <t>9.2</t>
  </si>
  <si>
    <t>2013 r.***</t>
  </si>
  <si>
    <t>2.3</t>
  </si>
  <si>
    <t>Platforma współpracy – EGO S.A. Lider Ełk</t>
  </si>
  <si>
    <t>2.4</t>
  </si>
  <si>
    <t>Platforma współpracy – EGO S.A. Lider Olecko</t>
  </si>
  <si>
    <t>2.5</t>
  </si>
  <si>
    <t>Mały Archimedes</t>
  </si>
  <si>
    <t>2.6</t>
  </si>
  <si>
    <t>Wsparcie na starcie oddziałów przedszkolnych z terenów wiejskich Gminy Gołdap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</si>
  <si>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</si>
  <si>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</si>
  <si>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2010 do wykorzystania fakultatywnego</t>
  </si>
  <si>
    <t>Załącznik nr 5</t>
  </si>
  <si>
    <t xml:space="preserve">Dochody i wydatki związane z realizacją zadań z zakresu administracji rządowej i innych zadań zleconych odrębnymi ustawami </t>
  </si>
  <si>
    <t>Rozdział</t>
  </si>
  <si>
    <t>§</t>
  </si>
  <si>
    <t>Plan dochodów na 2012 r.</t>
  </si>
  <si>
    <t>Plan wydatków na 2012 r.</t>
  </si>
  <si>
    <t>Dotacje
(dochody)
ogółem</t>
  </si>
  <si>
    <t>Wydatki
Ogółem (8+12)</t>
  </si>
  <si>
    <t>Wydatki
bieżące</t>
  </si>
  <si>
    <t>Wydatki
Majątko-we</t>
  </si>
  <si>
    <t>Wynagro-dzenia</t>
  </si>
  <si>
    <t>pochodne od wynagro-
dzeń</t>
  </si>
  <si>
    <t>Świadcze-
nia społeczne</t>
  </si>
  <si>
    <t>X</t>
  </si>
  <si>
    <t>Ogółem</t>
  </si>
  <si>
    <t>Załącznik nr 6</t>
  </si>
  <si>
    <t>Dochody i wydatki związane z realizacją zadań realizowanych na podstawie umów lub porozumień między jednostkami samorządu terytorialnego na 2012 r</t>
  </si>
  <si>
    <t>Plan dochodów</t>
  </si>
  <si>
    <t>Plan wydat-ków</t>
  </si>
  <si>
    <t>Plan na 2012 rok</t>
  </si>
  <si>
    <t>Dochody
ogółem</t>
  </si>
  <si>
    <t>Wydatki
ogółem (6+10)</t>
  </si>
  <si>
    <t>Wydatki
majątkowe</t>
  </si>
  <si>
    <t>pochodne od wynagro-dzeń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</si>
  <si>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</si>
  <si>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</si>
  <si>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Załącznik nr 7</t>
  </si>
  <si>
    <t xml:space="preserve"> Przychody i rozchody budżetu na 2012</t>
  </si>
  <si>
    <t>L.p.</t>
  </si>
  <si>
    <t>Treść</t>
  </si>
  <si>
    <t>Klasyfikacja</t>
  </si>
  <si>
    <t>Kwota</t>
  </si>
  <si>
    <t>Plan 2012 r.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</si>
  <si>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</si>
  <si>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</si>
  <si>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</si>
  <si>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</si>
  <si>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</si>
  <si>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</si>
  <si>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</si>
  <si>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</si>
  <si>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</si>
  <si>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</si>
  <si>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</si>
  <si>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</si>
  <si>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</si>
  <si>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</si>
  <si>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</si>
  <si>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</si>
  <si>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</si>
  <si>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</si>
  <si>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</si>
  <si>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</si>
  <si>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</si>
  <si>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</si>
  <si>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</si>
  <si>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</si>
  <si>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</si>
  <si>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</si>
  <si>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</si>
  <si>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</si>
  <si>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</si>
  <si>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</si>
  <si>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</si>
  <si>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</si>
  <si>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</si>
  <si>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</si>
  <si>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</si>
  <si>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</si>
  <si>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</si>
  <si>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</si>
  <si>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</si>
  <si>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</si>
  <si>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</si>
  <si>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</si>
  <si>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</si>
  <si>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</si>
  <si>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</si>
  <si>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</si>
  <si>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</si>
  <si>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</si>
  <si>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</si>
  <si>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</si>
  <si>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</si>
  <si>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Załącznik nr 8</t>
  </si>
  <si>
    <t>Wydatki jednostek pomocniczych na 2012</t>
  </si>
  <si>
    <t>LP</t>
  </si>
  <si>
    <t>Nazwa jednostki pomocniczej lub sołectwa</t>
  </si>
  <si>
    <t>SOŁECTWA</t>
  </si>
  <si>
    <t>Babki</t>
  </si>
  <si>
    <t>Bałupiany</t>
  </si>
  <si>
    <t>Barkowo</t>
  </si>
  <si>
    <t>Bitkowo</t>
  </si>
  <si>
    <t>Botkuny</t>
  </si>
  <si>
    <t>Dunajek</t>
  </si>
  <si>
    <t>Dzięgiele</t>
  </si>
  <si>
    <t>Galwiecie</t>
  </si>
  <si>
    <t>Główka</t>
  </si>
  <si>
    <t>Górne</t>
  </si>
  <si>
    <t>Grabowo</t>
  </si>
  <si>
    <t>Jabłońskie</t>
  </si>
  <si>
    <t>Jany</t>
  </si>
  <si>
    <t>Jeziorki Wielkie</t>
  </si>
  <si>
    <t>Juchnajcie</t>
  </si>
  <si>
    <t>Konikowo</t>
  </si>
  <si>
    <t>Kośmidry</t>
  </si>
  <si>
    <t>Kowalki</t>
  </si>
  <si>
    <t>Kozaki</t>
  </si>
  <si>
    <t>Łobody</t>
  </si>
  <si>
    <t>Marcinowo</t>
  </si>
  <si>
    <t>Nasuty</t>
  </si>
  <si>
    <t>Osowo</t>
  </si>
  <si>
    <t>Pietraszki</t>
  </si>
  <si>
    <t>Pogorzel</t>
  </si>
  <si>
    <t>Rożyńsk Wielki</t>
  </si>
  <si>
    <t>Siedlisko</t>
  </si>
  <si>
    <t>Skocze</t>
  </si>
  <si>
    <t>Suczki</t>
  </si>
  <si>
    <t>Wiłkajcie i Samoniny</t>
  </si>
  <si>
    <t>Zatyki</t>
  </si>
  <si>
    <t>JEDNOSTKI POMOCNICZE</t>
  </si>
  <si>
    <t>Rada Osiedlowa 1</t>
  </si>
  <si>
    <t>Rada Osiedlowa 2</t>
  </si>
  <si>
    <t>Rada Osiedlowa 3</t>
  </si>
  <si>
    <t>Rada Osiedlowa 4</t>
  </si>
  <si>
    <t>Rada Osiedlowa 5</t>
  </si>
  <si>
    <t>R A Z E M</t>
  </si>
  <si>
    <t>Załącznik nr 9</t>
  </si>
  <si>
    <t>Zestawienie z wykonania kwot dotacji udzielanych z budżetu jst, realizowanych przez podmioty należące i nienależące do sektora finansów publicznych na 2012</t>
  </si>
  <si>
    <t>Nazwa zadania/podmiotu</t>
  </si>
  <si>
    <t>kwota dotacji</t>
  </si>
  <si>
    <t>Plan dotacji ogółem</t>
  </si>
  <si>
    <t>przedmiotowej</t>
  </si>
  <si>
    <t>podmiotowej</t>
  </si>
  <si>
    <t>celowej</t>
  </si>
  <si>
    <t xml:space="preserve">Dotacje dla podmiotów należących do sektora finansów publicznych  </t>
  </si>
  <si>
    <t>Dotacja dla Samorządu Wojew.Warm. Mazurskiego</t>
  </si>
  <si>
    <t>Utrzymanie Biura w Brukseli</t>
  </si>
  <si>
    <t>Gimnazjum Publiczne</t>
  </si>
  <si>
    <t>Szkoła Muzyczna w Gołdapi</t>
  </si>
  <si>
    <t>Dom Kultury</t>
  </si>
  <si>
    <t>Biblioteka</t>
  </si>
  <si>
    <t>Dotacje dla podmiotów niezaliczanych do sektora finansów publicznych</t>
  </si>
  <si>
    <t>Promocja Gminy</t>
  </si>
  <si>
    <t>Przedszkole Niepubliczne</t>
  </si>
  <si>
    <t>Wypoczynek dzieci i młodzieży</t>
  </si>
  <si>
    <t>Pomoc materialna dla uczniów i studentów</t>
  </si>
  <si>
    <t>Organizacja spotkań edukacyjnych dzieci i młodzieży</t>
  </si>
  <si>
    <t xml:space="preserve">Upowszechnianie kultury, sztuki,ochrony dóbr kultury </t>
  </si>
  <si>
    <t>Rozwój wspólnot i społeczności lokalnych</t>
  </si>
  <si>
    <t>Promocja i organizacja wolontariatu</t>
  </si>
  <si>
    <t>Upowszechnianie kultury fizycznej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</si>
  <si>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</si>
  <si>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Załącznik nr 10</t>
  </si>
  <si>
    <t>Plan dochodów w łącznej kwocie rachunku dochodów samorządowych jednostek budżetowych prowadzących działalność na podstawie ustawy o systemie oświaty  i wydatków nimi finansowanych na 2012r. w złotych</t>
  </si>
  <si>
    <t>Paragraf</t>
  </si>
  <si>
    <t>Wyszczególnienie</t>
  </si>
  <si>
    <t>Plan wydatków</t>
  </si>
  <si>
    <t>Dział 801 ogółem</t>
  </si>
  <si>
    <t>Rozdział 80104</t>
  </si>
  <si>
    <t>0830</t>
  </si>
  <si>
    <t xml:space="preserve">wpływy z usług </t>
  </si>
  <si>
    <t>0920</t>
  </si>
  <si>
    <t>odsetki</t>
  </si>
  <si>
    <t>zakup środków żywności</t>
  </si>
  <si>
    <t>Rozdział 80110</t>
  </si>
  <si>
    <t>wpływy z usług</t>
  </si>
  <si>
    <t>pozostałe odsetki</t>
  </si>
  <si>
    <t>0960</t>
  </si>
  <si>
    <t>otrzymane darowizny w postaci pieniężnej</t>
  </si>
  <si>
    <t>zakup materiałów i wyposażenia</t>
  </si>
  <si>
    <t>zakup pomocy naukowych, dydaktycznych i książek</t>
  </si>
  <si>
    <t>zakup usług pozostałych</t>
  </si>
  <si>
    <t xml:space="preserve">Rozdziałł 80148 </t>
  </si>
  <si>
    <t>odpłatność za wyżywienie</t>
  </si>
  <si>
    <t>odsetki PKO</t>
  </si>
  <si>
    <t>środki żywności</t>
  </si>
  <si>
    <t>II.</t>
  </si>
  <si>
    <t>Dział 854 ogółem</t>
  </si>
  <si>
    <t>Rozdział 85401</t>
  </si>
  <si>
    <t xml:space="preserve">otrzymane darowizny </t>
  </si>
  <si>
    <t>0970</t>
  </si>
  <si>
    <t>wpływy z różnych dochodów</t>
  </si>
  <si>
    <t>materiały i wyposażenie</t>
  </si>
  <si>
    <t>Załącznik nr 11</t>
  </si>
  <si>
    <t>Wydatki na wieloletnie programy inwestycyjne realizowane w 2012 r. zgodne z WPF</t>
  </si>
  <si>
    <t>§**</t>
  </si>
  <si>
    <t>Nazwa zadania inwestycyjnego
i okres realizacji
(w latach)</t>
  </si>
  <si>
    <t>Łączne koszty finansowe</t>
  </si>
  <si>
    <t>Jednostka organizacyjna realizująca zadanie lub koordynująca program</t>
  </si>
  <si>
    <t>rok budżetowy 2012 (8+9+10+11)</t>
  </si>
  <si>
    <t>środki pochodzące z innych  źr.*</t>
  </si>
  <si>
    <t>Budowa wodociągów wiejskich w Gminie Gołdap, Pogorzel – Kozaki, Galwiecie – Botkuny, Grabowo – Kolonia</t>
  </si>
  <si>
    <t>UM</t>
  </si>
  <si>
    <t>Projekty budowlane sieci uzbrojenia technicznego dzielnicy mieszkalno – usługowej między ul. : Polną, Wojska Polskiego , Konstytucji 3 Maja i obwodnicą</t>
  </si>
  <si>
    <t>Odnowa wsi Wronki Wielkie, Rożyńsk Mały w ramach projektu „Lider” w EGO – boisko,wiaty grillowe, place zabaw dla dzieci</t>
  </si>
  <si>
    <t>Budowa cmentarza komunalnego</t>
  </si>
  <si>
    <t>Kanalizacja burzowa</t>
  </si>
  <si>
    <t>Modernizacja ujęcia wodnego w Gołdapi MASTERPLAN dla Wielkich Jezior Mazurskich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</si>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</sst>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@"/>
    <numFmt numFmtId="167" formatCode="#,##0.00;\-#,##0.00"/>
    <numFmt numFmtId="168" formatCode="#,##0.00"/>
    <numFmt numFmtId="169" formatCode="0"/>
    <numFmt numFmtId="170" formatCode="YYYY/MM/DD"/>
    <numFmt numFmtId="171" formatCode="#,##0.00;[RED]\-#,##0.00"/>
    <numFmt numFmtId="172" formatCode="#,##0.00\ [$zł-415];[RED]\-#,##0.00\ [$zł-415]"/>
    <numFmt numFmtId="173" formatCode="#,###.0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9"/>
      <name val="Arial"/>
      <family val="2"/>
    </font>
    <font>
      <b/>
      <sz val="9"/>
      <name val="Lucida Sans Unicod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 CE"/>
      <family val="2"/>
    </font>
    <font>
      <b/>
      <sz val="14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b/>
      <sz val="10"/>
      <name val="Lucida Sans Unicode"/>
      <family val="2"/>
    </font>
    <font>
      <sz val="7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vertAlign val="superscript"/>
      <sz val="10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2"/>
      <name val="Arial"/>
      <family val="2"/>
    </font>
    <font>
      <sz val="6"/>
      <name val="Arial CE"/>
      <family val="2"/>
    </font>
    <font>
      <b/>
      <sz val="12"/>
      <name val="Arial CE"/>
      <family val="2"/>
    </font>
    <font>
      <sz val="10.5"/>
      <color indexed="8"/>
      <name val="Arial CE"/>
      <family val="2"/>
    </font>
    <font>
      <b/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194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left" vertical="center"/>
    </xf>
    <xf numFmtId="164" fontId="23" fillId="0" borderId="0" xfId="0" applyFont="1" applyAlignment="1">
      <alignment horizontal="left"/>
    </xf>
    <xf numFmtId="164" fontId="24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/>
    </xf>
    <xf numFmtId="164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5" fillId="0" borderId="0" xfId="0" applyFont="1" applyAlignment="1">
      <alignment horizontal="right" vertical="center"/>
    </xf>
    <xf numFmtId="164" fontId="26" fillId="20" borderId="10" xfId="0" applyFont="1" applyFill="1" applyBorder="1" applyAlignment="1">
      <alignment horizontal="center" vertical="center"/>
    </xf>
    <xf numFmtId="164" fontId="26" fillId="20" borderId="10" xfId="0" applyFont="1" applyFill="1" applyBorder="1" applyAlignment="1">
      <alignment horizontal="center" vertical="center" wrapText="1"/>
    </xf>
    <xf numFmtId="164" fontId="26" fillId="20" borderId="10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vertical="center"/>
    </xf>
    <xf numFmtId="165" fontId="26" fillId="20" borderId="10" xfId="0" applyNumberFormat="1" applyFont="1" applyFill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4" fontId="23" fillId="0" borderId="11" xfId="0" applyFont="1" applyBorder="1" applyAlignment="1">
      <alignment vertical="center"/>
    </xf>
    <xf numFmtId="166" fontId="23" fillId="0" borderId="11" xfId="0" applyNumberFormat="1" applyFont="1" applyBorder="1" applyAlignment="1">
      <alignment horizontal="left"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7" fontId="23" fillId="0" borderId="11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164" fontId="23" fillId="0" borderId="11" xfId="0" applyFont="1" applyBorder="1" applyAlignment="1">
      <alignment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164" fontId="28" fillId="0" borderId="11" xfId="0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164" fontId="23" fillId="0" borderId="11" xfId="0" applyFont="1" applyBorder="1" applyAlignment="1">
      <alignment horizontal="left" vertical="center" wrapText="1"/>
    </xf>
    <xf numFmtId="164" fontId="28" fillId="24" borderId="11" xfId="0" applyFont="1" applyFill="1" applyBorder="1" applyAlignment="1">
      <alignment horizontal="center" vertical="center"/>
    </xf>
    <xf numFmtId="165" fontId="28" fillId="24" borderId="11" xfId="0" applyNumberFormat="1" applyFont="1" applyFill="1" applyBorder="1" applyAlignment="1">
      <alignment horizontal="right" vertical="center"/>
    </xf>
    <xf numFmtId="164" fontId="29" fillId="0" borderId="0" xfId="54" applyFont="1">
      <alignment/>
      <protection/>
    </xf>
    <xf numFmtId="164" fontId="30" fillId="0" borderId="0" xfId="54" applyFont="1">
      <alignment/>
      <protection/>
    </xf>
    <xf numFmtId="164" fontId="26" fillId="0" borderId="0" xfId="54" applyFont="1" applyBorder="1" applyAlignment="1">
      <alignment horizontal="center"/>
      <protection/>
    </xf>
    <xf numFmtId="164" fontId="24" fillId="0" borderId="0" xfId="0" applyFont="1" applyBorder="1" applyAlignment="1">
      <alignment wrapText="1"/>
    </xf>
    <xf numFmtId="164" fontId="26" fillId="0" borderId="0" xfId="54" applyFont="1" applyBorder="1" applyAlignment="1">
      <alignment horizontal="left"/>
      <protection/>
    </xf>
    <xf numFmtId="164" fontId="30" fillId="20" borderId="10" xfId="54" applyFont="1" applyFill="1" applyBorder="1" applyAlignment="1">
      <alignment horizontal="center" vertical="center"/>
      <protection/>
    </xf>
    <xf numFmtId="164" fontId="30" fillId="20" borderId="10" xfId="54" applyFont="1" applyFill="1" applyBorder="1" applyAlignment="1">
      <alignment horizontal="center" vertical="center" wrapText="1"/>
      <protection/>
    </xf>
    <xf numFmtId="164" fontId="27" fillId="0" borderId="10" xfId="54" applyFont="1" applyBorder="1" applyAlignment="1">
      <alignment horizontal="center" vertical="center"/>
      <protection/>
    </xf>
    <xf numFmtId="164" fontId="31" fillId="0" borderId="10" xfId="54" applyFont="1" applyBorder="1" applyAlignment="1">
      <alignment horizontal="center" vertical="center"/>
      <protection/>
    </xf>
    <xf numFmtId="164" fontId="30" fillId="0" borderId="12" xfId="54" applyFont="1" applyBorder="1" applyAlignment="1">
      <alignment horizontal="center"/>
      <protection/>
    </xf>
    <xf numFmtId="164" fontId="30" fillId="0" borderId="12" xfId="54" applyFont="1" applyBorder="1">
      <alignment/>
      <protection/>
    </xf>
    <xf numFmtId="168" fontId="30" fillId="0" borderId="12" xfId="0" applyNumberFormat="1" applyFont="1" applyBorder="1" applyAlignment="1">
      <alignment/>
    </xf>
    <xf numFmtId="166" fontId="29" fillId="0" borderId="13" xfId="54" applyNumberFormat="1" applyFont="1" applyBorder="1" applyAlignment="1">
      <alignment horizontal="center" vertical="center"/>
      <protection/>
    </xf>
    <xf numFmtId="164" fontId="29" fillId="0" borderId="13" xfId="54" applyFont="1" applyBorder="1">
      <alignment/>
      <protection/>
    </xf>
    <xf numFmtId="165" fontId="29" fillId="0" borderId="13" xfId="54" applyNumberFormat="1" applyFont="1" applyBorder="1" applyAlignment="1">
      <alignment horizontal="center"/>
      <protection/>
    </xf>
    <xf numFmtId="168" fontId="29" fillId="0" borderId="13" xfId="54" applyNumberFormat="1" applyFont="1" applyBorder="1">
      <alignment/>
      <protection/>
    </xf>
    <xf numFmtId="168" fontId="29" fillId="0" borderId="13" xfId="54" applyNumberFormat="1" applyFont="1" applyBorder="1" applyAlignment="1">
      <alignment horizontal="right"/>
      <protection/>
    </xf>
    <xf numFmtId="169" fontId="29" fillId="0" borderId="13" xfId="54" applyNumberFormat="1" applyFont="1" applyBorder="1" applyAlignment="1">
      <alignment horizontal="center" wrapText="1"/>
      <protection/>
    </xf>
    <xf numFmtId="168" fontId="29" fillId="0" borderId="13" xfId="54" applyNumberFormat="1" applyFont="1" applyBorder="1" applyAlignment="1">
      <alignment horizontal="right" vertical="top"/>
      <protection/>
    </xf>
    <xf numFmtId="168" fontId="30" fillId="0" borderId="13" xfId="54" applyNumberFormat="1" applyFont="1" applyBorder="1" applyAlignment="1">
      <alignment horizontal="right" vertical="top"/>
      <protection/>
    </xf>
    <xf numFmtId="164" fontId="29" fillId="0" borderId="13" xfId="54" applyFont="1" applyBorder="1" applyAlignment="1">
      <alignment horizontal="left"/>
      <protection/>
    </xf>
    <xf numFmtId="170" fontId="29" fillId="0" borderId="13" xfId="54" applyNumberFormat="1" applyFont="1" applyBorder="1" applyAlignment="1">
      <alignment horizontal="center" vertical="center"/>
      <protection/>
    </xf>
    <xf numFmtId="168" fontId="23" fillId="0" borderId="0" xfId="0" applyNumberFormat="1" applyFont="1" applyAlignment="1">
      <alignment/>
    </xf>
    <xf numFmtId="168" fontId="29" fillId="0" borderId="0" xfId="0" applyNumberFormat="1" applyFont="1" applyAlignment="1">
      <alignment/>
    </xf>
    <xf numFmtId="165" fontId="29" fillId="0" borderId="13" xfId="54" applyNumberFormat="1" applyFont="1" applyBorder="1" applyAlignment="1">
      <alignment horizontal="center" wrapText="1"/>
      <protection/>
    </xf>
    <xf numFmtId="168" fontId="30" fillId="0" borderId="12" xfId="0" applyNumberFormat="1" applyFont="1" applyBorder="1" applyAlignment="1">
      <alignment horizontal="right"/>
    </xf>
    <xf numFmtId="168" fontId="29" fillId="0" borderId="13" xfId="54" applyNumberFormat="1" applyFont="1" applyBorder="1" applyAlignment="1">
      <alignment horizontal="center"/>
      <protection/>
    </xf>
    <xf numFmtId="170" fontId="30" fillId="0" borderId="13" xfId="54" applyNumberFormat="1" applyFont="1" applyBorder="1" applyAlignment="1">
      <alignment horizontal="center" vertical="center"/>
      <protection/>
    </xf>
    <xf numFmtId="168" fontId="30" fillId="0" borderId="13" xfId="54" applyNumberFormat="1" applyFont="1" applyBorder="1" applyAlignment="1">
      <alignment horizontal="right"/>
      <protection/>
    </xf>
    <xf numFmtId="164" fontId="29" fillId="0" borderId="0" xfId="54" applyFont="1" applyBorder="1" applyAlignment="1">
      <alignment horizontal="left"/>
      <protection/>
    </xf>
    <xf numFmtId="164" fontId="23" fillId="0" borderId="0" xfId="0" applyFont="1" applyAlignment="1">
      <alignment wrapText="1"/>
    </xf>
    <xf numFmtId="164" fontId="32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center" wrapText="1"/>
    </xf>
    <xf numFmtId="164" fontId="33" fillId="0" borderId="0" xfId="0" applyFont="1" applyBorder="1" applyAlignment="1">
      <alignment horizontal="center" vertical="center" wrapText="1"/>
    </xf>
    <xf numFmtId="164" fontId="34" fillId="0" borderId="0" xfId="0" applyFont="1" applyAlignment="1">
      <alignment vertical="center"/>
    </xf>
    <xf numFmtId="164" fontId="34" fillId="0" borderId="0" xfId="0" applyFont="1" applyAlignment="1">
      <alignment/>
    </xf>
    <xf numFmtId="164" fontId="35" fillId="0" borderId="0" xfId="0" applyFont="1" applyAlignment="1">
      <alignment horizontal="right" vertical="center"/>
    </xf>
    <xf numFmtId="164" fontId="36" fillId="23" borderId="11" xfId="0" applyFont="1" applyFill="1" applyBorder="1" applyAlignment="1">
      <alignment horizontal="center" vertical="center" textRotation="90" wrapText="1"/>
    </xf>
    <xf numFmtId="164" fontId="36" fillId="23" borderId="11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8" fontId="38" fillId="0" borderId="11" xfId="0" applyNumberFormat="1" applyFont="1" applyBorder="1" applyAlignment="1">
      <alignment vertical="center"/>
    </xf>
    <xf numFmtId="168" fontId="21" fillId="0" borderId="11" xfId="0" applyNumberFormat="1" applyFont="1" applyBorder="1" applyAlignment="1">
      <alignment horizontal="right" vertical="center"/>
    </xf>
    <xf numFmtId="168" fontId="21" fillId="0" borderId="11" xfId="0" applyNumberFormat="1" applyFont="1" applyBorder="1" applyAlignment="1">
      <alignment vertical="center"/>
    </xf>
    <xf numFmtId="168" fontId="39" fillId="0" borderId="11" xfId="0" applyNumberFormat="1" applyFont="1" applyBorder="1" applyAlignment="1">
      <alignment horizontal="right" vertical="center"/>
    </xf>
    <xf numFmtId="168" fontId="39" fillId="0" borderId="11" xfId="0" applyNumberFormat="1" applyFont="1" applyBorder="1" applyAlignment="1">
      <alignment vertical="center"/>
    </xf>
    <xf numFmtId="168" fontId="38" fillId="0" borderId="0" xfId="0" applyNumberFormat="1" applyFont="1" applyAlignment="1">
      <alignment/>
    </xf>
    <xf numFmtId="168" fontId="40" fillId="0" borderId="11" xfId="0" applyNumberFormat="1" applyFont="1" applyBorder="1" applyAlignment="1">
      <alignment vertical="center"/>
    </xf>
    <xf numFmtId="168" fontId="38" fillId="0" borderId="11" xfId="0" applyNumberFormat="1" applyFont="1" applyBorder="1" applyAlignment="1">
      <alignment horizontal="right" vertical="center"/>
    </xf>
    <xf numFmtId="164" fontId="38" fillId="0" borderId="11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32" fillId="0" borderId="11" xfId="0" applyFont="1" applyBorder="1" applyAlignment="1">
      <alignment horizontal="center" vertical="center"/>
    </xf>
    <xf numFmtId="171" fontId="38" fillId="0" borderId="11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4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4" fontId="36" fillId="23" borderId="10" xfId="0" applyFont="1" applyFill="1" applyBorder="1" applyAlignment="1">
      <alignment horizontal="center" vertical="center" textRotation="90"/>
    </xf>
    <xf numFmtId="164" fontId="36" fillId="23" borderId="10" xfId="0" applyFont="1" applyFill="1" applyBorder="1" applyAlignment="1">
      <alignment horizontal="center" vertical="center"/>
    </xf>
    <xf numFmtId="164" fontId="36" fillId="23" borderId="10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right" vertical="center"/>
    </xf>
    <xf numFmtId="167" fontId="1" fillId="0" borderId="12" xfId="0" applyNumberFormat="1" applyFont="1" applyBorder="1" applyAlignment="1">
      <alignment horizontal="right" vertical="center"/>
    </xf>
    <xf numFmtId="164" fontId="1" fillId="0" borderId="12" xfId="0" applyFont="1" applyBorder="1" applyAlignment="1">
      <alignment horizontal="center" vertical="center"/>
    </xf>
    <xf numFmtId="164" fontId="42" fillId="0" borderId="10" xfId="0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right" vertical="center"/>
    </xf>
    <xf numFmtId="164" fontId="43" fillId="0" borderId="0" xfId="0" applyFont="1" applyAlignment="1">
      <alignment vertical="center"/>
    </xf>
    <xf numFmtId="164" fontId="41" fillId="0" borderId="0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26" fillId="20" borderId="10" xfId="0" applyFont="1" applyFill="1" applyBorder="1" applyAlignment="1">
      <alignment vertical="center"/>
    </xf>
    <xf numFmtId="164" fontId="1" fillId="20" borderId="10" xfId="0" applyFont="1" applyFill="1" applyBorder="1" applyAlignment="1">
      <alignment horizontal="center" vertical="center"/>
    </xf>
    <xf numFmtId="165" fontId="1" fillId="20" borderId="10" xfId="0" applyNumberFormat="1" applyFont="1" applyFill="1" applyBorder="1" applyAlignment="1">
      <alignment vertical="center"/>
    </xf>
    <xf numFmtId="164" fontId="26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/>
    </xf>
    <xf numFmtId="164" fontId="26" fillId="24" borderId="11" xfId="0" applyFont="1" applyFill="1" applyBorder="1" applyAlignment="1">
      <alignment horizontal="center" vertical="center"/>
    </xf>
    <xf numFmtId="164" fontId="26" fillId="24" borderId="11" xfId="0" applyFont="1" applyFill="1" applyBorder="1" applyAlignment="1">
      <alignment horizontal="center" vertical="center" wrapText="1"/>
    </xf>
    <xf numFmtId="164" fontId="26" fillId="20" borderId="11" xfId="0" applyFont="1" applyFill="1" applyBorder="1" applyAlignment="1">
      <alignment horizontal="center" vertical="center" wrapText="1"/>
    </xf>
    <xf numFmtId="164" fontId="26" fillId="0" borderId="11" xfId="0" applyFont="1" applyBorder="1" applyAlignment="1">
      <alignment horizontal="left" vertical="center"/>
    </xf>
    <xf numFmtId="172" fontId="26" fillId="0" borderId="11" xfId="0" applyNumberFormat="1" applyFont="1" applyBorder="1" applyAlignment="1">
      <alignment horizontal="right" vertical="center" wrapText="1"/>
    </xf>
    <xf numFmtId="164" fontId="47" fillId="0" borderId="11" xfId="0" applyFont="1" applyBorder="1" applyAlignment="1">
      <alignment horizontal="center"/>
    </xf>
    <xf numFmtId="164" fontId="48" fillId="0" borderId="11" xfId="0" applyFont="1" applyBorder="1" applyAlignment="1">
      <alignment/>
    </xf>
    <xf numFmtId="172" fontId="47" fillId="0" borderId="11" xfId="0" applyNumberFormat="1" applyFont="1" applyBorder="1" applyAlignment="1">
      <alignment/>
    </xf>
    <xf numFmtId="164" fontId="46" fillId="0" borderId="11" xfId="0" applyFont="1" applyBorder="1" applyAlignment="1">
      <alignment/>
    </xf>
    <xf numFmtId="172" fontId="46" fillId="0" borderId="11" xfId="0" applyNumberFormat="1" applyFont="1" applyBorder="1" applyAlignment="1">
      <alignment/>
    </xf>
    <xf numFmtId="164" fontId="46" fillId="24" borderId="11" xfId="0" applyFont="1" applyFill="1" applyBorder="1" applyAlignment="1">
      <alignment horizontal="center"/>
    </xf>
    <xf numFmtId="172" fontId="46" fillId="24" borderId="11" xfId="0" applyNumberFormat="1" applyFont="1" applyFill="1" applyBorder="1" applyAlignment="1">
      <alignment/>
    </xf>
    <xf numFmtId="164" fontId="0" fillId="0" borderId="0" xfId="0" applyFont="1" applyAlignment="1">
      <alignment horizontal="right" vertical="center"/>
    </xf>
    <xf numFmtId="164" fontId="38" fillId="20" borderId="10" xfId="0" applyFont="1" applyFill="1" applyBorder="1" applyAlignment="1">
      <alignment horizontal="center" vertical="center"/>
    </xf>
    <xf numFmtId="164" fontId="38" fillId="20" borderId="11" xfId="0" applyFont="1" applyFill="1" applyBorder="1" applyAlignment="1">
      <alignment horizontal="center" vertical="center"/>
    </xf>
    <xf numFmtId="164" fontId="49" fillId="0" borderId="10" xfId="0" applyFont="1" applyBorder="1" applyAlignment="1">
      <alignment horizontal="center" vertical="center"/>
    </xf>
    <xf numFmtId="164" fontId="49" fillId="0" borderId="11" xfId="0" applyFont="1" applyBorder="1" applyAlignment="1">
      <alignment horizontal="center"/>
    </xf>
    <xf numFmtId="164" fontId="49" fillId="0" borderId="0" xfId="0" applyFont="1" applyAlignment="1">
      <alignment/>
    </xf>
    <xf numFmtId="164" fontId="38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173" fontId="0" fillId="0" borderId="12" xfId="0" applyNumberFormat="1" applyFont="1" applyBorder="1" applyAlignment="1">
      <alignment horizontal="right"/>
    </xf>
    <xf numFmtId="164" fontId="38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/>
    </xf>
    <xf numFmtId="168" fontId="0" fillId="0" borderId="14" xfId="0" applyNumberFormat="1" applyFont="1" applyBorder="1" applyAlignment="1">
      <alignment/>
    </xf>
    <xf numFmtId="164" fontId="0" fillId="0" borderId="15" xfId="0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164" fontId="0" fillId="0" borderId="15" xfId="0" applyFont="1" applyBorder="1" applyAlignment="1">
      <alignment wrapText="1"/>
    </xf>
    <xf numFmtId="165" fontId="0" fillId="0" borderId="15" xfId="0" applyNumberFormat="1" applyFont="1" applyBorder="1" applyAlignment="1">
      <alignment/>
    </xf>
    <xf numFmtId="164" fontId="38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vertical="center"/>
    </xf>
    <xf numFmtId="167" fontId="38" fillId="0" borderId="10" xfId="0" applyNumberFormat="1" applyFont="1" applyBorder="1" applyAlignment="1">
      <alignment vertical="center"/>
    </xf>
    <xf numFmtId="164" fontId="43" fillId="0" borderId="0" xfId="0" applyFont="1" applyAlignment="1">
      <alignment/>
    </xf>
    <xf numFmtId="165" fontId="0" fillId="0" borderId="0" xfId="0" applyNumberFormat="1" applyAlignment="1">
      <alignment/>
    </xf>
    <xf numFmtId="164" fontId="46" fillId="0" borderId="0" xfId="0" applyFont="1" applyBorder="1" applyAlignment="1">
      <alignment horizontal="center" wrapText="1"/>
    </xf>
    <xf numFmtId="164" fontId="26" fillId="20" borderId="10" xfId="0" applyFont="1" applyFill="1" applyBorder="1" applyAlignment="1">
      <alignment horizontal="center" vertical="center"/>
    </xf>
    <xf numFmtId="164" fontId="26" fillId="20" borderId="10" xfId="0" applyFont="1" applyFill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48" fillId="0" borderId="12" xfId="0" applyFont="1" applyBorder="1" applyAlignment="1">
      <alignment horizontal="center" vertical="center"/>
    </xf>
    <xf numFmtId="164" fontId="46" fillId="0" borderId="12" xfId="0" applyFont="1" applyBorder="1" applyAlignment="1">
      <alignment horizontal="center" vertical="center"/>
    </xf>
    <xf numFmtId="168" fontId="46" fillId="0" borderId="10" xfId="0" applyNumberFormat="1" applyFont="1" applyBorder="1" applyAlignment="1">
      <alignment horizontal="right" vertical="center"/>
    </xf>
    <xf numFmtId="164" fontId="50" fillId="0" borderId="0" xfId="0" applyFont="1" applyBorder="1" applyAlignment="1">
      <alignment horizontal="center"/>
    </xf>
    <xf numFmtId="164" fontId="48" fillId="0" borderId="12" xfId="0" applyFont="1" applyBorder="1" applyAlignment="1">
      <alignment horizontal="left" vertical="center"/>
    </xf>
    <xf numFmtId="164" fontId="48" fillId="0" borderId="12" xfId="0" applyFont="1" applyBorder="1" applyAlignment="1">
      <alignment horizontal="right" vertical="center"/>
    </xf>
    <xf numFmtId="166" fontId="48" fillId="0" borderId="12" xfId="0" applyNumberFormat="1" applyFont="1" applyBorder="1" applyAlignment="1">
      <alignment horizontal="left" vertical="center"/>
    </xf>
    <xf numFmtId="168" fontId="48" fillId="0" borderId="12" xfId="0" applyNumberFormat="1" applyFont="1" applyBorder="1" applyAlignment="1">
      <alignment vertical="center"/>
    </xf>
    <xf numFmtId="168" fontId="46" fillId="0" borderId="12" xfId="0" applyNumberFormat="1" applyFont="1" applyBorder="1" applyAlignment="1">
      <alignment vertical="center"/>
    </xf>
    <xf numFmtId="164" fontId="48" fillId="0" borderId="13" xfId="0" applyFont="1" applyBorder="1" applyAlignment="1">
      <alignment horizontal="center" vertical="center"/>
    </xf>
    <xf numFmtId="164" fontId="48" fillId="0" borderId="13" xfId="0" applyFont="1" applyBorder="1" applyAlignment="1">
      <alignment horizontal="left" vertical="center"/>
    </xf>
    <xf numFmtId="164" fontId="48" fillId="0" borderId="13" xfId="0" applyFont="1" applyBorder="1" applyAlignment="1">
      <alignment horizontal="right" vertical="center"/>
    </xf>
    <xf numFmtId="166" fontId="48" fillId="0" borderId="13" xfId="0" applyNumberFormat="1" applyFont="1" applyBorder="1" applyAlignment="1">
      <alignment horizontal="left" vertical="center"/>
    </xf>
    <xf numFmtId="164" fontId="46" fillId="0" borderId="13" xfId="0" applyFont="1" applyBorder="1" applyAlignment="1">
      <alignment horizontal="center" vertical="center"/>
    </xf>
    <xf numFmtId="168" fontId="48" fillId="0" borderId="13" xfId="0" applyNumberFormat="1" applyFont="1" applyBorder="1" applyAlignment="1">
      <alignment vertical="center"/>
    </xf>
    <xf numFmtId="166" fontId="48" fillId="0" borderId="13" xfId="0" applyNumberFormat="1" applyFont="1" applyBorder="1" applyAlignment="1">
      <alignment vertical="center"/>
    </xf>
    <xf numFmtId="168" fontId="46" fillId="0" borderId="13" xfId="0" applyNumberFormat="1" applyFont="1" applyBorder="1" applyAlignment="1">
      <alignment vertical="center"/>
    </xf>
    <xf numFmtId="164" fontId="38" fillId="0" borderId="0" xfId="0" applyFont="1" applyAlignment="1">
      <alignment/>
    </xf>
    <xf numFmtId="166" fontId="46" fillId="0" borderId="16" xfId="0" applyNumberFormat="1" applyFont="1" applyBorder="1" applyAlignment="1">
      <alignment horizontal="center" vertical="center"/>
    </xf>
    <xf numFmtId="166" fontId="48" fillId="0" borderId="16" xfId="0" applyNumberFormat="1" applyFont="1" applyBorder="1" applyAlignment="1">
      <alignment vertical="center"/>
    </xf>
    <xf numFmtId="164" fontId="46" fillId="0" borderId="10" xfId="0" applyFont="1" applyBorder="1" applyAlignment="1">
      <alignment horizontal="center" vertical="center"/>
    </xf>
    <xf numFmtId="168" fontId="46" fillId="0" borderId="10" xfId="0" applyNumberFormat="1" applyFont="1" applyBorder="1" applyAlignment="1">
      <alignment vertical="center"/>
    </xf>
    <xf numFmtId="164" fontId="51" fillId="0" borderId="0" xfId="0" applyFont="1" applyBorder="1" applyAlignment="1">
      <alignment horizontal="left" vertical="center"/>
    </xf>
    <xf numFmtId="164" fontId="46" fillId="20" borderId="11" xfId="0" applyFont="1" applyFill="1" applyBorder="1" applyAlignment="1">
      <alignment horizontal="center" vertical="center"/>
    </xf>
    <xf numFmtId="164" fontId="46" fillId="20" borderId="11" xfId="0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1" xfId="0" applyFont="1" applyBorder="1" applyAlignment="1">
      <alignment vertical="center"/>
    </xf>
    <xf numFmtId="164" fontId="13" fillId="0" borderId="11" xfId="0" applyFont="1" applyBorder="1" applyAlignment="1">
      <alignment vertical="center" wrapText="1"/>
    </xf>
    <xf numFmtId="168" fontId="13" fillId="0" borderId="11" xfId="0" applyNumberFormat="1" applyFont="1" applyBorder="1" applyAlignment="1">
      <alignment vertical="center"/>
    </xf>
    <xf numFmtId="168" fontId="13" fillId="0" borderId="11" xfId="0" applyNumberFormat="1" applyFont="1" applyBorder="1" applyAlignment="1">
      <alignment horizontal="center" vertical="center"/>
    </xf>
    <xf numFmtId="164" fontId="42" fillId="0" borderId="11" xfId="0" applyFont="1" applyBorder="1" applyAlignment="1">
      <alignment horizontal="center" vertical="center"/>
    </xf>
    <xf numFmtId="168" fontId="52" fillId="0" borderId="11" xfId="0" applyNumberFormat="1" applyFont="1" applyBorder="1" applyAlignment="1">
      <alignment vertical="center"/>
    </xf>
    <xf numFmtId="164" fontId="52" fillId="0" borderId="17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47" fillId="0" borderId="0" xfId="0" applyFont="1" applyAlignment="1">
      <alignment horizontal="center" vertical="center"/>
    </xf>
    <xf numFmtId="164" fontId="47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102" zoomScaleNormal="102" workbookViewId="0" topLeftCell="A1">
      <selection activeCell="P4" sqref="P4"/>
    </sheetView>
  </sheetViews>
  <sheetFormatPr defaultColWidth="9.00390625" defaultRowHeight="12.75"/>
  <cols>
    <col min="1" max="1" width="4.375" style="1" customWidth="1"/>
    <col min="2" max="2" width="5.25390625" style="1" customWidth="1"/>
    <col min="3" max="3" width="6.50390625" style="1" customWidth="1"/>
    <col min="4" max="4" width="3.25390625" style="1" customWidth="1"/>
    <col min="5" max="5" width="38.75390625" style="1" customWidth="1"/>
    <col min="6" max="6" width="11.625" style="1" customWidth="1"/>
    <col min="7" max="8" width="11.875" style="1" customWidth="1"/>
    <col min="9" max="9" width="11.25390625" style="2" customWidth="1"/>
    <col min="10" max="10" width="11.625" style="1" customWidth="1"/>
    <col min="11" max="11" width="12.375" style="1" customWidth="1"/>
    <col min="12" max="12" width="15.375" style="1" customWidth="1"/>
    <col min="13" max="13" width="11.125" style="1" customWidth="1"/>
    <col min="14" max="14" width="15.00390625" style="1" customWidth="1"/>
    <col min="15" max="15" width="15.375" style="1" customWidth="1"/>
    <col min="16" max="16" width="14.625" style="1" customWidth="1"/>
    <col min="17" max="17" width="12.125" style="1" customWidth="1"/>
    <col min="18" max="16384" width="9.125" style="1" customWidth="1"/>
  </cols>
  <sheetData>
    <row r="1" spans="1:16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/>
      <c r="O1" s="4"/>
      <c r="P1" s="5" t="s">
        <v>0</v>
      </c>
    </row>
    <row r="2" spans="1:17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/>
      <c r="O2" s="6"/>
      <c r="P2" s="5" t="s">
        <v>1</v>
      </c>
      <c r="Q2" s="7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/>
      <c r="O3" s="8"/>
      <c r="P3" s="5" t="s">
        <v>2</v>
      </c>
      <c r="Q3" s="7"/>
    </row>
    <row r="4" spans="1:17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/>
      <c r="O4" s="8"/>
      <c r="P4" s="5" t="s">
        <v>3</v>
      </c>
      <c r="Q4" s="7"/>
    </row>
    <row r="5" spans="1:17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"/>
      <c r="Q5" s="7"/>
    </row>
    <row r="6" spans="1:16" ht="10.5" customHeight="1">
      <c r="A6" s="9"/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9"/>
      <c r="O6" s="9"/>
      <c r="P6" s="11" t="s">
        <v>5</v>
      </c>
    </row>
    <row r="7" spans="1:17" s="15" customFormat="1" ht="18" customHeight="1">
      <c r="A7" s="12" t="s">
        <v>6</v>
      </c>
      <c r="B7" s="12" t="s">
        <v>7</v>
      </c>
      <c r="C7" s="12" t="s">
        <v>8</v>
      </c>
      <c r="D7" s="12" t="s">
        <v>9</v>
      </c>
      <c r="E7" s="13" t="s">
        <v>10</v>
      </c>
      <c r="F7" s="14" t="s">
        <v>11</v>
      </c>
      <c r="G7" s="13" t="s">
        <v>12</v>
      </c>
      <c r="H7" s="13" t="s">
        <v>13</v>
      </c>
      <c r="I7" s="13" t="s">
        <v>14</v>
      </c>
      <c r="J7" s="13"/>
      <c r="K7" s="13"/>
      <c r="L7" s="13"/>
      <c r="M7" s="13"/>
      <c r="N7" s="13" t="s">
        <v>15</v>
      </c>
      <c r="O7" s="13"/>
      <c r="P7" s="13"/>
      <c r="Q7" s="13"/>
    </row>
    <row r="8" spans="1:17" s="15" customFormat="1" ht="12.75" customHeight="1">
      <c r="A8" s="12"/>
      <c r="B8" s="12"/>
      <c r="C8" s="12"/>
      <c r="D8" s="12"/>
      <c r="E8" s="13" t="s">
        <v>10</v>
      </c>
      <c r="F8" s="14"/>
      <c r="G8" s="14"/>
      <c r="H8" s="14"/>
      <c r="I8" s="13" t="s">
        <v>16</v>
      </c>
      <c r="J8" s="13" t="s">
        <v>17</v>
      </c>
      <c r="K8" s="13"/>
      <c r="L8" s="13"/>
      <c r="M8" s="13"/>
      <c r="N8" s="13" t="s">
        <v>18</v>
      </c>
      <c r="O8" s="13" t="s">
        <v>17</v>
      </c>
      <c r="P8" s="13"/>
      <c r="Q8" s="13"/>
    </row>
    <row r="9" spans="1:17" s="15" customFormat="1" ht="29.25" customHeight="1">
      <c r="A9" s="12"/>
      <c r="B9" s="12"/>
      <c r="C9" s="12"/>
      <c r="D9" s="12"/>
      <c r="E9" s="13"/>
      <c r="F9" s="14"/>
      <c r="G9" s="14"/>
      <c r="H9" s="14"/>
      <c r="I9" s="13"/>
      <c r="J9" s="13" t="s">
        <v>19</v>
      </c>
      <c r="K9" s="16" t="s">
        <v>20</v>
      </c>
      <c r="L9" s="16" t="s">
        <v>21</v>
      </c>
      <c r="M9" s="13" t="s">
        <v>22</v>
      </c>
      <c r="N9" s="13"/>
      <c r="O9" s="13" t="s">
        <v>19</v>
      </c>
      <c r="P9" s="13" t="s">
        <v>23</v>
      </c>
      <c r="Q9" s="13" t="s">
        <v>24</v>
      </c>
    </row>
    <row r="10" spans="1:17" s="15" customFormat="1" ht="12.75">
      <c r="A10" s="12"/>
      <c r="B10" s="12"/>
      <c r="C10" s="12"/>
      <c r="D10" s="12"/>
      <c r="E10" s="13"/>
      <c r="F10" s="14"/>
      <c r="G10" s="14"/>
      <c r="H10" s="14"/>
      <c r="I10" s="13"/>
      <c r="J10" s="13"/>
      <c r="K10" s="16"/>
      <c r="L10" s="16"/>
      <c r="M10" s="13"/>
      <c r="N10" s="13"/>
      <c r="O10" s="13"/>
      <c r="P10" s="13"/>
      <c r="Q10" s="13"/>
    </row>
    <row r="11" spans="1:17" s="15" customFormat="1" ht="60.75" customHeight="1">
      <c r="A11" s="12"/>
      <c r="B11" s="12"/>
      <c r="C11" s="12"/>
      <c r="D11" s="12"/>
      <c r="E11" s="13"/>
      <c r="F11" s="14"/>
      <c r="G11" s="14"/>
      <c r="H11" s="14"/>
      <c r="I11" s="13"/>
      <c r="J11" s="13"/>
      <c r="K11" s="16"/>
      <c r="L11" s="16"/>
      <c r="M11" s="13"/>
      <c r="N11" s="13"/>
      <c r="O11" s="13"/>
      <c r="P11" s="13"/>
      <c r="Q11" s="13"/>
    </row>
    <row r="12" spans="1:17" ht="24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</row>
    <row r="13" spans="1:17" ht="12.75">
      <c r="A13" s="18">
        <v>1</v>
      </c>
      <c r="B13" s="19" t="s">
        <v>25</v>
      </c>
      <c r="C13" s="19" t="s">
        <v>26</v>
      </c>
      <c r="D13" s="20"/>
      <c r="E13" s="21" t="s">
        <v>27</v>
      </c>
      <c r="F13" s="22">
        <v>3260000</v>
      </c>
      <c r="G13" s="22">
        <v>2955780</v>
      </c>
      <c r="H13" s="22">
        <f>SUM(I13,N13)</f>
        <v>304220</v>
      </c>
      <c r="I13" s="23"/>
      <c r="J13" s="23"/>
      <c r="K13" s="23"/>
      <c r="L13" s="23"/>
      <c r="M13" s="23"/>
      <c r="N13" s="24">
        <v>304220</v>
      </c>
      <c r="O13" s="24"/>
      <c r="P13" s="23"/>
      <c r="Q13" s="24">
        <v>304220</v>
      </c>
    </row>
    <row r="14" spans="1:17" ht="20.25" customHeight="1">
      <c r="A14" s="18">
        <v>2</v>
      </c>
      <c r="B14" s="19" t="s">
        <v>25</v>
      </c>
      <c r="C14" s="19" t="s">
        <v>26</v>
      </c>
      <c r="D14" s="20"/>
      <c r="E14" s="25" t="s">
        <v>28</v>
      </c>
      <c r="F14" s="22">
        <v>450000</v>
      </c>
      <c r="G14" s="23"/>
      <c r="H14" s="22">
        <f>SUM(I14,N14)</f>
        <v>450000</v>
      </c>
      <c r="I14" s="24">
        <v>450000</v>
      </c>
      <c r="J14" s="23"/>
      <c r="K14" s="24">
        <v>450000</v>
      </c>
      <c r="L14" s="26"/>
      <c r="M14" s="23"/>
      <c r="N14" s="23"/>
      <c r="O14" s="23"/>
      <c r="P14" s="23"/>
      <c r="Q14" s="23"/>
    </row>
    <row r="15" spans="1:17" ht="27.75" customHeight="1">
      <c r="A15" s="27" t="s">
        <v>29</v>
      </c>
      <c r="B15" s="27"/>
      <c r="C15" s="27"/>
      <c r="D15" s="27"/>
      <c r="E15" s="27"/>
      <c r="F15" s="28">
        <f>SUM(F13,F14)</f>
        <v>3710000</v>
      </c>
      <c r="G15" s="28">
        <f>SUM(G13,G14)</f>
        <v>2955780</v>
      </c>
      <c r="H15" s="28">
        <f>SUM(H13,H14)</f>
        <v>754220</v>
      </c>
      <c r="I15" s="28">
        <f>SUM(I13,I14)</f>
        <v>450000</v>
      </c>
      <c r="J15" s="28">
        <f>SUM(J13,J14)</f>
        <v>0</v>
      </c>
      <c r="K15" s="28">
        <f>SUM(K13,K14)</f>
        <v>450000</v>
      </c>
      <c r="L15" s="28">
        <f>SUM(L13,L14)</f>
        <v>0</v>
      </c>
      <c r="M15" s="28">
        <f>SUM(M13,M14)</f>
        <v>0</v>
      </c>
      <c r="N15" s="28">
        <f>SUM(N13,N14)</f>
        <v>304220</v>
      </c>
      <c r="O15" s="28">
        <f>SUM(O13,O14)</f>
        <v>0</v>
      </c>
      <c r="P15" s="28">
        <f>SUM(P13,P14)</f>
        <v>0</v>
      </c>
      <c r="Q15" s="28">
        <f>SUM(Q13,Q14)</f>
        <v>304220</v>
      </c>
    </row>
    <row r="16" spans="1:17" ht="27.75" customHeight="1">
      <c r="A16" s="18">
        <v>3</v>
      </c>
      <c r="B16" s="19" t="s">
        <v>30</v>
      </c>
      <c r="C16" s="19" t="s">
        <v>31</v>
      </c>
      <c r="D16" s="20"/>
      <c r="E16" s="25" t="s">
        <v>32</v>
      </c>
      <c r="F16" s="24">
        <v>1450000</v>
      </c>
      <c r="G16" s="23">
        <v>30000</v>
      </c>
      <c r="H16" s="22">
        <f>SUM(I16,N16)</f>
        <v>670000</v>
      </c>
      <c r="I16" s="4"/>
      <c r="J16" s="23"/>
      <c r="K16" s="4"/>
      <c r="L16" s="23"/>
      <c r="M16" s="23"/>
      <c r="N16" s="23">
        <v>670000</v>
      </c>
      <c r="O16" s="24"/>
      <c r="P16" s="23">
        <v>670000</v>
      </c>
      <c r="Q16" s="23"/>
    </row>
    <row r="17" spans="1:17" ht="27.75" customHeight="1">
      <c r="A17" s="18">
        <v>4</v>
      </c>
      <c r="B17" s="19" t="s">
        <v>30</v>
      </c>
      <c r="C17" s="19" t="s">
        <v>31</v>
      </c>
      <c r="D17" s="20"/>
      <c r="E17" s="25" t="s">
        <v>33</v>
      </c>
      <c r="F17" s="24">
        <v>200000</v>
      </c>
      <c r="G17" s="23"/>
      <c r="H17" s="22">
        <f>SUM(I17,N17)</f>
        <v>100000</v>
      </c>
      <c r="I17" s="23">
        <v>100000</v>
      </c>
      <c r="J17" s="24"/>
      <c r="K17" s="23">
        <v>100000</v>
      </c>
      <c r="L17" s="24"/>
      <c r="M17" s="23"/>
      <c r="N17" s="23"/>
      <c r="O17" s="23"/>
      <c r="P17" s="23"/>
      <c r="Q17" s="23"/>
    </row>
    <row r="18" spans="1:17" ht="27.75" customHeight="1">
      <c r="A18" s="18">
        <v>5</v>
      </c>
      <c r="B18" s="19" t="s">
        <v>30</v>
      </c>
      <c r="C18" s="19" t="s">
        <v>31</v>
      </c>
      <c r="D18" s="20"/>
      <c r="E18" s="25" t="s">
        <v>34</v>
      </c>
      <c r="F18" s="24">
        <v>80000</v>
      </c>
      <c r="G18" s="23"/>
      <c r="H18" s="22">
        <f>SUM(I18,N18)</f>
        <v>80000</v>
      </c>
      <c r="I18" s="23">
        <v>80000</v>
      </c>
      <c r="J18" s="23"/>
      <c r="K18" s="24">
        <v>80000</v>
      </c>
      <c r="L18" s="26"/>
      <c r="M18" s="23"/>
      <c r="N18" s="23"/>
      <c r="O18" s="23"/>
      <c r="P18" s="23"/>
      <c r="Q18" s="23"/>
    </row>
    <row r="19" spans="1:19" ht="12.75">
      <c r="A19" s="27" t="s">
        <v>35</v>
      </c>
      <c r="B19" s="27"/>
      <c r="C19" s="27"/>
      <c r="D19" s="27"/>
      <c r="E19" s="27"/>
      <c r="F19" s="28">
        <f>SUM(F16:F18)</f>
        <v>1730000</v>
      </c>
      <c r="G19" s="28">
        <f>SUM(G16:G18)</f>
        <v>30000</v>
      </c>
      <c r="H19" s="28">
        <f>SUM(H16:H18)</f>
        <v>850000</v>
      </c>
      <c r="I19" s="28">
        <f>SUM(I16:I18)</f>
        <v>180000</v>
      </c>
      <c r="J19" s="28">
        <f>SUM(J16:J18)</f>
        <v>0</v>
      </c>
      <c r="K19" s="28">
        <f>SUM(K16:K18)</f>
        <v>180000</v>
      </c>
      <c r="L19" s="28">
        <f>SUM(L16:L18)</f>
        <v>0</v>
      </c>
      <c r="M19" s="28">
        <f>SUM(M16:M18)</f>
        <v>0</v>
      </c>
      <c r="N19" s="28">
        <f>SUM(N16:N18)</f>
        <v>670000</v>
      </c>
      <c r="O19" s="28">
        <f>SUM(O16:O18)</f>
        <v>0</v>
      </c>
      <c r="P19" s="28">
        <f>SUM(P16:P18)</f>
        <v>670000</v>
      </c>
      <c r="Q19" s="28">
        <f>SUM(Q16:Q18)</f>
        <v>0</v>
      </c>
      <c r="S19"/>
    </row>
    <row r="20" spans="1:19" ht="12.75">
      <c r="A20" s="18">
        <v>6</v>
      </c>
      <c r="B20" s="18">
        <v>700</v>
      </c>
      <c r="C20" s="18">
        <v>70005</v>
      </c>
      <c r="D20" s="20"/>
      <c r="E20" s="25" t="s">
        <v>36</v>
      </c>
      <c r="F20" s="24">
        <v>11585671</v>
      </c>
      <c r="G20" s="29">
        <v>7999319</v>
      </c>
      <c r="H20" s="22">
        <f>SUM(I20,N20)</f>
        <v>2486352</v>
      </c>
      <c r="I20" s="23"/>
      <c r="J20" s="23"/>
      <c r="K20" s="23"/>
      <c r="L20" s="23"/>
      <c r="M20" s="23"/>
      <c r="N20" s="24">
        <v>2486352</v>
      </c>
      <c r="O20" s="24"/>
      <c r="P20" s="23">
        <v>368071</v>
      </c>
      <c r="Q20" s="24">
        <v>2118281</v>
      </c>
      <c r="S20"/>
    </row>
    <row r="21" spans="1:19" ht="12.75">
      <c r="A21" s="18">
        <v>7</v>
      </c>
      <c r="B21" s="18">
        <v>700</v>
      </c>
      <c r="C21" s="18">
        <v>7005</v>
      </c>
      <c r="D21" s="20"/>
      <c r="E21" s="25" t="s">
        <v>37</v>
      </c>
      <c r="F21" s="24">
        <v>140000</v>
      </c>
      <c r="G21" s="29"/>
      <c r="H21" s="22">
        <f>SUM(I21,N21)</f>
        <v>140000</v>
      </c>
      <c r="I21" s="23">
        <v>140000</v>
      </c>
      <c r="J21" s="23"/>
      <c r="K21" s="23">
        <v>140000</v>
      </c>
      <c r="L21" s="23"/>
      <c r="M21" s="23"/>
      <c r="N21" s="24"/>
      <c r="O21" s="24"/>
      <c r="P21" s="23"/>
      <c r="Q21" s="24"/>
      <c r="S21"/>
    </row>
    <row r="22" spans="1:19" ht="34.5" customHeight="1">
      <c r="A22" s="18">
        <v>8</v>
      </c>
      <c r="B22" s="18">
        <v>700</v>
      </c>
      <c r="C22" s="18">
        <v>70005</v>
      </c>
      <c r="D22" s="20"/>
      <c r="E22" s="25" t="s">
        <v>38</v>
      </c>
      <c r="F22" s="24">
        <v>6837213</v>
      </c>
      <c r="G22" s="22">
        <v>5236946</v>
      </c>
      <c r="H22" s="22">
        <f>SUM(I22,N22)</f>
        <v>1600267</v>
      </c>
      <c r="I22" s="23"/>
      <c r="J22" s="23"/>
      <c r="K22" s="23"/>
      <c r="L22" s="23"/>
      <c r="M22" s="23"/>
      <c r="N22" s="24">
        <v>1600267</v>
      </c>
      <c r="O22" s="24"/>
      <c r="P22" s="23"/>
      <c r="Q22" s="24">
        <v>1600267</v>
      </c>
      <c r="S22"/>
    </row>
    <row r="23" spans="1:19" ht="35.25" customHeight="1">
      <c r="A23" s="18">
        <v>9</v>
      </c>
      <c r="B23" s="18">
        <v>700</v>
      </c>
      <c r="C23" s="18">
        <v>70005</v>
      </c>
      <c r="D23" s="20"/>
      <c r="E23" s="25" t="s">
        <v>39</v>
      </c>
      <c r="F23" s="24">
        <v>22532072</v>
      </c>
      <c r="G23" s="22">
        <v>14548608</v>
      </c>
      <c r="H23" s="22">
        <f>SUM(I23,N23)</f>
        <v>7983464</v>
      </c>
      <c r="I23" s="23"/>
      <c r="J23" s="23"/>
      <c r="K23" s="23"/>
      <c r="L23" s="23"/>
      <c r="M23" s="23"/>
      <c r="N23" s="24">
        <v>7983464</v>
      </c>
      <c r="O23" s="24">
        <v>639000</v>
      </c>
      <c r="P23" s="23">
        <v>1137819</v>
      </c>
      <c r="Q23" s="24">
        <v>6206645</v>
      </c>
      <c r="S23"/>
    </row>
    <row r="24" spans="1:19" ht="52.5" customHeight="1">
      <c r="A24" s="18">
        <v>10</v>
      </c>
      <c r="B24" s="18">
        <v>700</v>
      </c>
      <c r="C24" s="18">
        <v>70005</v>
      </c>
      <c r="D24" s="20"/>
      <c r="E24" s="25" t="s">
        <v>40</v>
      </c>
      <c r="F24" s="24">
        <v>300000</v>
      </c>
      <c r="G24" s="22"/>
      <c r="H24" s="22">
        <f>SUM(I24,N24)</f>
        <v>150000</v>
      </c>
      <c r="I24" s="24"/>
      <c r="J24" s="24"/>
      <c r="K24" s="24"/>
      <c r="L24" s="23"/>
      <c r="M24" s="24"/>
      <c r="N24" s="24">
        <v>150000</v>
      </c>
      <c r="O24" s="23"/>
      <c r="P24" s="23">
        <v>150000</v>
      </c>
      <c r="Q24" s="23"/>
      <c r="S24"/>
    </row>
    <row r="25" spans="1:19" ht="51.75" customHeight="1">
      <c r="A25" s="18">
        <v>11</v>
      </c>
      <c r="B25" s="18">
        <v>700</v>
      </c>
      <c r="C25" s="18">
        <v>70005</v>
      </c>
      <c r="D25" s="20"/>
      <c r="E25" s="25" t="s">
        <v>41</v>
      </c>
      <c r="F25" s="24">
        <v>606800</v>
      </c>
      <c r="G25" s="23"/>
      <c r="H25" s="22">
        <f>SUM(I25,N25)</f>
        <v>320000</v>
      </c>
      <c r="I25" s="24"/>
      <c r="J25" s="24"/>
      <c r="K25" s="23"/>
      <c r="L25" s="23"/>
      <c r="M25" s="23"/>
      <c r="N25" s="24">
        <f>SUM(O25:Q25)</f>
        <v>320000</v>
      </c>
      <c r="O25" s="23"/>
      <c r="P25" s="23">
        <v>125000</v>
      </c>
      <c r="Q25" s="23">
        <v>195000</v>
      </c>
      <c r="S25"/>
    </row>
    <row r="26" spans="1:17" ht="12.75">
      <c r="A26" s="18">
        <v>12</v>
      </c>
      <c r="B26" s="18">
        <v>700</v>
      </c>
      <c r="C26" s="18">
        <v>70005</v>
      </c>
      <c r="D26" s="20"/>
      <c r="E26" s="25" t="s">
        <v>42</v>
      </c>
      <c r="F26" s="24">
        <v>860000</v>
      </c>
      <c r="G26" s="23">
        <v>80000</v>
      </c>
      <c r="H26" s="22">
        <f>SUM(I26,N26)</f>
        <v>780000</v>
      </c>
      <c r="I26" s="23"/>
      <c r="J26" s="23"/>
      <c r="K26" s="23"/>
      <c r="L26" s="23"/>
      <c r="M26" s="23"/>
      <c r="N26" s="24">
        <v>780000</v>
      </c>
      <c r="O26" s="24"/>
      <c r="P26" s="23">
        <v>380000</v>
      </c>
      <c r="Q26" s="24">
        <v>400000</v>
      </c>
    </row>
    <row r="27" spans="1:17" ht="12.75">
      <c r="A27" s="18">
        <v>13</v>
      </c>
      <c r="B27" s="18">
        <v>700</v>
      </c>
      <c r="C27" s="18">
        <v>70005</v>
      </c>
      <c r="D27" s="20"/>
      <c r="E27" s="25" t="s">
        <v>43</v>
      </c>
      <c r="F27" s="24">
        <v>150000</v>
      </c>
      <c r="G27" s="23"/>
      <c r="H27" s="22">
        <f>SUM(I27,N27)</f>
        <v>150000</v>
      </c>
      <c r="I27" s="23">
        <v>150000</v>
      </c>
      <c r="J27" s="23"/>
      <c r="K27" s="23">
        <v>150000</v>
      </c>
      <c r="L27" s="23"/>
      <c r="M27" s="23"/>
      <c r="N27" s="24"/>
      <c r="O27" s="24"/>
      <c r="P27" s="23"/>
      <c r="Q27" s="24"/>
    </row>
    <row r="28" spans="1:17" ht="20.25" customHeight="1">
      <c r="A28" s="27" t="s">
        <v>44</v>
      </c>
      <c r="B28" s="27"/>
      <c r="C28" s="27"/>
      <c r="D28" s="27"/>
      <c r="E28" s="27"/>
      <c r="F28" s="28">
        <f>SUM(F20:F27)</f>
        <v>43011756</v>
      </c>
      <c r="G28" s="28">
        <f>SUM(G20:G27)</f>
        <v>27864873</v>
      </c>
      <c r="H28" s="28">
        <f>SUM(H20:H27)</f>
        <v>13610083</v>
      </c>
      <c r="I28" s="28">
        <f>SUM(I20:I27)</f>
        <v>290000</v>
      </c>
      <c r="J28" s="28">
        <f>SUM(J20:J27)</f>
        <v>0</v>
      </c>
      <c r="K28" s="28">
        <f>SUM(K20:K27)</f>
        <v>290000</v>
      </c>
      <c r="L28" s="28">
        <f>SUM(L20:L27)</f>
        <v>0</v>
      </c>
      <c r="M28" s="28">
        <f>SUM(M20:M27)</f>
        <v>0</v>
      </c>
      <c r="N28" s="28">
        <f>SUM(N20:N27)</f>
        <v>13320083</v>
      </c>
      <c r="O28" s="28">
        <f>SUM(O20:O27)</f>
        <v>639000</v>
      </c>
      <c r="P28" s="28">
        <f>SUM(P20:P27)</f>
        <v>2160890</v>
      </c>
      <c r="Q28" s="28">
        <f>SUM(Q20:Q27)</f>
        <v>10520193</v>
      </c>
    </row>
    <row r="29" spans="1:17" ht="12.75">
      <c r="A29" s="18">
        <v>14</v>
      </c>
      <c r="B29" s="18">
        <v>710</v>
      </c>
      <c r="C29" s="18">
        <v>71035</v>
      </c>
      <c r="D29" s="20"/>
      <c r="E29" s="25" t="s">
        <v>45</v>
      </c>
      <c r="F29" s="24">
        <v>7000000</v>
      </c>
      <c r="G29" s="23">
        <v>1560000</v>
      </c>
      <c r="H29" s="22">
        <f>SUM(I29,N29)</f>
        <v>1000000</v>
      </c>
      <c r="I29" s="23"/>
      <c r="J29" s="23"/>
      <c r="K29" s="23"/>
      <c r="L29" s="23"/>
      <c r="M29" s="23"/>
      <c r="N29" s="24">
        <v>1000000</v>
      </c>
      <c r="O29" s="24"/>
      <c r="P29" s="24">
        <v>1000000</v>
      </c>
      <c r="Q29" s="23"/>
    </row>
    <row r="30" spans="1:17" ht="27.75" customHeight="1">
      <c r="A30" s="27" t="s">
        <v>46</v>
      </c>
      <c r="B30" s="27"/>
      <c r="C30" s="27"/>
      <c r="D30" s="27"/>
      <c r="E30" s="27"/>
      <c r="F30" s="28">
        <f>SUM(F29)</f>
        <v>7000000</v>
      </c>
      <c r="G30" s="28">
        <f>SUM(G29)</f>
        <v>1560000</v>
      </c>
      <c r="H30" s="28">
        <f>SUM(H29)</f>
        <v>1000000</v>
      </c>
      <c r="I30" s="28">
        <f>SUM(I29)</f>
        <v>0</v>
      </c>
      <c r="J30" s="28">
        <f>SUM(J29)</f>
        <v>0</v>
      </c>
      <c r="K30" s="28">
        <f>SUM(K29)</f>
        <v>0</v>
      </c>
      <c r="L30" s="28">
        <f>SUM(L29)</f>
        <v>0</v>
      </c>
      <c r="M30" s="28">
        <f>SUM(M29)</f>
        <v>0</v>
      </c>
      <c r="N30" s="28">
        <f>SUM(N29)</f>
        <v>1000000</v>
      </c>
      <c r="O30" s="28">
        <f>SUM(O29)</f>
        <v>0</v>
      </c>
      <c r="P30" s="28">
        <f>SUM(P29)</f>
        <v>1000000</v>
      </c>
      <c r="Q30" s="28">
        <f>SUM(Q29)</f>
        <v>0</v>
      </c>
    </row>
    <row r="31" spans="1:17" ht="27.75" customHeight="1">
      <c r="A31" s="18">
        <v>15</v>
      </c>
      <c r="B31" s="18">
        <v>750</v>
      </c>
      <c r="C31" s="18">
        <v>75023</v>
      </c>
      <c r="D31" s="18"/>
      <c r="E31" s="18" t="s">
        <v>47</v>
      </c>
      <c r="F31" s="24">
        <v>100000</v>
      </c>
      <c r="G31" s="24"/>
      <c r="H31" s="22">
        <f>SUM(I31,N31)</f>
        <v>100000</v>
      </c>
      <c r="I31" s="24">
        <v>100000</v>
      </c>
      <c r="J31" s="24"/>
      <c r="K31" s="24">
        <v>100000</v>
      </c>
      <c r="L31" s="28"/>
      <c r="M31" s="28"/>
      <c r="N31" s="28"/>
      <c r="O31" s="28"/>
      <c r="P31" s="28"/>
      <c r="Q31" s="28"/>
    </row>
    <row r="32" spans="1:17" ht="27.75" customHeight="1">
      <c r="A32" s="27" t="s">
        <v>48</v>
      </c>
      <c r="B32" s="27"/>
      <c r="C32" s="27"/>
      <c r="D32" s="27"/>
      <c r="E32" s="27"/>
      <c r="F32" s="28">
        <f>SUM(F31)</f>
        <v>100000</v>
      </c>
      <c r="G32" s="28">
        <f>SUM(G31)</f>
        <v>0</v>
      </c>
      <c r="H32" s="28">
        <f>SUM(H31)</f>
        <v>100000</v>
      </c>
      <c r="I32" s="28">
        <f>SUM(I31)</f>
        <v>100000</v>
      </c>
      <c r="J32" s="28">
        <f>SUM(J31)</f>
        <v>0</v>
      </c>
      <c r="K32" s="28">
        <f>SUM(K31)</f>
        <v>100000</v>
      </c>
      <c r="L32" s="28">
        <f>SUM(L31)</f>
        <v>0</v>
      </c>
      <c r="M32" s="28">
        <f>SUM(M31)</f>
        <v>0</v>
      </c>
      <c r="N32" s="28">
        <f>SUM(N31)</f>
        <v>0</v>
      </c>
      <c r="O32" s="28">
        <f>SUM(O31)</f>
        <v>0</v>
      </c>
      <c r="P32" s="28">
        <f>SUM(P31)</f>
        <v>0</v>
      </c>
      <c r="Q32" s="28">
        <f>SUM(Q31)</f>
        <v>0</v>
      </c>
    </row>
    <row r="33" spans="1:17" ht="27.75" customHeight="1">
      <c r="A33" s="18">
        <v>16</v>
      </c>
      <c r="B33" s="18">
        <v>754</v>
      </c>
      <c r="C33" s="18">
        <v>75495</v>
      </c>
      <c r="D33" s="18"/>
      <c r="E33" s="18" t="s">
        <v>49</v>
      </c>
      <c r="F33" s="28">
        <v>50000</v>
      </c>
      <c r="G33" s="28"/>
      <c r="H33" s="28">
        <v>50000</v>
      </c>
      <c r="I33" s="28">
        <f>SUM(J33:M33)</f>
        <v>50000</v>
      </c>
      <c r="J33" s="28"/>
      <c r="K33" s="28">
        <v>50000</v>
      </c>
      <c r="L33" s="28"/>
      <c r="M33" s="28"/>
      <c r="N33" s="28"/>
      <c r="O33" s="28"/>
      <c r="P33" s="28"/>
      <c r="Q33" s="28"/>
    </row>
    <row r="34" spans="1:17" ht="27.75" customHeight="1">
      <c r="A34" s="27" t="s">
        <v>50</v>
      </c>
      <c r="B34" s="27"/>
      <c r="C34" s="27"/>
      <c r="D34" s="27"/>
      <c r="E34" s="27"/>
      <c r="F34" s="28">
        <f>SUM(F33)</f>
        <v>50000</v>
      </c>
      <c r="G34" s="28">
        <f>SUM(G33)</f>
        <v>0</v>
      </c>
      <c r="H34" s="28">
        <f>SUM(H33)</f>
        <v>50000</v>
      </c>
      <c r="I34" s="28">
        <f>SUM(I33)</f>
        <v>50000</v>
      </c>
      <c r="J34" s="28">
        <f>SUM(J33)</f>
        <v>0</v>
      </c>
      <c r="K34" s="28">
        <f>SUM(K33)</f>
        <v>50000</v>
      </c>
      <c r="L34" s="28">
        <f>SUM(L33)</f>
        <v>0</v>
      </c>
      <c r="M34" s="28">
        <f>SUM(M33)</f>
        <v>0</v>
      </c>
      <c r="N34" s="28">
        <f>SUM(N33)</f>
        <v>0</v>
      </c>
      <c r="O34" s="28">
        <f>SUM(O33)</f>
        <v>0</v>
      </c>
      <c r="P34" s="28">
        <f>SUM(P33)</f>
        <v>0</v>
      </c>
      <c r="Q34" s="28">
        <f>SUM(Q33)</f>
        <v>0</v>
      </c>
    </row>
    <row r="35" spans="1:17" ht="27.75" customHeight="1">
      <c r="A35" s="18">
        <v>16</v>
      </c>
      <c r="B35" s="18">
        <v>900</v>
      </c>
      <c r="C35" s="18">
        <v>90001</v>
      </c>
      <c r="D35" s="18"/>
      <c r="E35" s="30" t="s">
        <v>51</v>
      </c>
      <c r="F35" s="24">
        <v>650000</v>
      </c>
      <c r="G35" s="23"/>
      <c r="H35" s="22">
        <f>SUM(I35,N35)</f>
        <v>50000</v>
      </c>
      <c r="I35" s="24"/>
      <c r="J35" s="23"/>
      <c r="K35" s="23"/>
      <c r="L35" s="24"/>
      <c r="M35" s="23"/>
      <c r="N35" s="24">
        <v>50000</v>
      </c>
      <c r="O35" s="23"/>
      <c r="P35" s="23">
        <v>50000</v>
      </c>
      <c r="Q35" s="23"/>
    </row>
    <row r="36" spans="1:17" ht="27.75" customHeight="1">
      <c r="A36" s="18">
        <v>17</v>
      </c>
      <c r="B36" s="18">
        <v>900</v>
      </c>
      <c r="C36" s="18">
        <v>90001</v>
      </c>
      <c r="D36" s="20"/>
      <c r="E36" s="25" t="s">
        <v>52</v>
      </c>
      <c r="F36" s="24">
        <v>4351456</v>
      </c>
      <c r="G36" s="23"/>
      <c r="H36" s="22">
        <f>SUM(I36,N36)</f>
        <v>2175728</v>
      </c>
      <c r="I36" s="24"/>
      <c r="J36" s="23"/>
      <c r="K36" s="23"/>
      <c r="L36" s="23"/>
      <c r="M36" s="23"/>
      <c r="N36" s="24">
        <v>2175728</v>
      </c>
      <c r="O36" s="23"/>
      <c r="P36" s="24">
        <v>217573</v>
      </c>
      <c r="Q36" s="24">
        <v>1958155</v>
      </c>
    </row>
    <row r="37" spans="1:17" ht="27.75" customHeight="1">
      <c r="A37" s="18">
        <v>18</v>
      </c>
      <c r="B37" s="18">
        <v>900</v>
      </c>
      <c r="C37" s="18">
        <v>90002</v>
      </c>
      <c r="D37" s="20"/>
      <c r="E37" s="25" t="s">
        <v>53</v>
      </c>
      <c r="F37" s="24">
        <v>100000</v>
      </c>
      <c r="G37" s="23"/>
      <c r="H37" s="22">
        <f>SUM(I37,N37)</f>
        <v>100000</v>
      </c>
      <c r="I37" s="24">
        <f>SUM(J37:M37)</f>
        <v>100000</v>
      </c>
      <c r="J37" s="23"/>
      <c r="K37" s="23">
        <v>100000</v>
      </c>
      <c r="L37" s="23"/>
      <c r="M37" s="23"/>
      <c r="N37" s="24"/>
      <c r="O37" s="23"/>
      <c r="P37" s="24"/>
      <c r="Q37" s="24"/>
    </row>
    <row r="38" spans="1:17" ht="27.75" customHeight="1">
      <c r="A38" s="18">
        <v>19</v>
      </c>
      <c r="B38" s="18">
        <v>900</v>
      </c>
      <c r="C38" s="18">
        <v>90015</v>
      </c>
      <c r="D38" s="20"/>
      <c r="E38" s="25" t="s">
        <v>54</v>
      </c>
      <c r="F38" s="24">
        <v>60000</v>
      </c>
      <c r="G38" s="23"/>
      <c r="H38" s="22">
        <f>SUM(I38,N38)</f>
        <v>60000</v>
      </c>
      <c r="I38" s="24">
        <f>SUM(J38:M38)</f>
        <v>60000</v>
      </c>
      <c r="J38" s="23"/>
      <c r="K38" s="23">
        <v>60000</v>
      </c>
      <c r="L38" s="23"/>
      <c r="M38" s="23"/>
      <c r="N38" s="24"/>
      <c r="O38" s="23"/>
      <c r="P38" s="24"/>
      <c r="Q38" s="24"/>
    </row>
    <row r="39" spans="1:17" ht="27.75" customHeight="1">
      <c r="A39" s="18">
        <v>20</v>
      </c>
      <c r="B39" s="18">
        <v>900</v>
      </c>
      <c r="C39" s="18">
        <v>90095</v>
      </c>
      <c r="D39" s="20"/>
      <c r="E39" s="25" t="s">
        <v>55</v>
      </c>
      <c r="F39" s="24">
        <v>6521761</v>
      </c>
      <c r="G39" s="23">
        <v>1118221</v>
      </c>
      <c r="H39" s="22">
        <f>SUM(I39,N39)</f>
        <v>5403540</v>
      </c>
      <c r="I39" s="24">
        <f>SUM(J39:M39)</f>
        <v>0</v>
      </c>
      <c r="J39" s="23"/>
      <c r="K39" s="23"/>
      <c r="L39" s="23"/>
      <c r="M39" s="23"/>
      <c r="N39" s="24">
        <v>5403540</v>
      </c>
      <c r="O39" s="23"/>
      <c r="P39" s="24">
        <v>404224</v>
      </c>
      <c r="Q39" s="24">
        <v>4999316</v>
      </c>
    </row>
    <row r="40" spans="1:17" ht="27.75" customHeight="1">
      <c r="A40" s="27" t="s">
        <v>56</v>
      </c>
      <c r="B40" s="27"/>
      <c r="C40" s="27"/>
      <c r="D40" s="27"/>
      <c r="E40" s="27"/>
      <c r="F40" s="28">
        <f>SUM(F35:F39)</f>
        <v>11683217</v>
      </c>
      <c r="G40" s="28">
        <f>SUM(G35:G39)</f>
        <v>1118221</v>
      </c>
      <c r="H40" s="28">
        <f>SUM(H35:H39)</f>
        <v>7789268</v>
      </c>
      <c r="I40" s="28">
        <f>SUM(I35:I39)</f>
        <v>160000</v>
      </c>
      <c r="J40" s="28">
        <f>SUM(J35:J39)</f>
        <v>0</v>
      </c>
      <c r="K40" s="28">
        <f>SUM(K35:K39)</f>
        <v>160000</v>
      </c>
      <c r="L40" s="28">
        <f>SUM(L35:L39)</f>
        <v>0</v>
      </c>
      <c r="M40" s="28">
        <f>SUM(M35:M39)</f>
        <v>0</v>
      </c>
      <c r="N40" s="28">
        <f>SUM(N35:N39)</f>
        <v>7629268</v>
      </c>
      <c r="O40" s="28">
        <f>SUM(O35:O39)</f>
        <v>0</v>
      </c>
      <c r="P40" s="28">
        <f>SUM(P35:P39)</f>
        <v>671797</v>
      </c>
      <c r="Q40" s="28">
        <f>SUM(Q35:Q39)</f>
        <v>6957471</v>
      </c>
    </row>
    <row r="41" spans="1:17" ht="27.75" customHeight="1">
      <c r="A41" s="31" t="s">
        <v>57</v>
      </c>
      <c r="B41" s="31"/>
      <c r="C41" s="31"/>
      <c r="D41" s="31"/>
      <c r="E41" s="31"/>
      <c r="F41" s="32">
        <f>SUM(F40,F32,F30,F28,F19,F15,F34)</f>
        <v>67284973</v>
      </c>
      <c r="G41" s="32">
        <f>SUM(G40,G32,G30,G28,G19,G15,G34)</f>
        <v>33528874</v>
      </c>
      <c r="H41" s="32">
        <f>SUM(H40,H32,H30,H28,H19,H15,H34)</f>
        <v>24153571</v>
      </c>
      <c r="I41" s="32">
        <f>SUM(I40,I32,I30,I28,I19,I15,I34)</f>
        <v>1230000</v>
      </c>
      <c r="J41" s="32">
        <f>SUM(J40,J32,J30,J28,J19,J15,J34)</f>
        <v>0</v>
      </c>
      <c r="K41" s="32">
        <f>SUM(K40,K32,K30,K28,K19,K15,K34)</f>
        <v>1230000</v>
      </c>
      <c r="L41" s="32">
        <f>SUM(L40,L32,L30,L28,L19,L15,L34)</f>
        <v>0</v>
      </c>
      <c r="M41" s="32">
        <f>SUM(M40,M32,M30,M28,M19,M15,M34)</f>
        <v>0</v>
      </c>
      <c r="N41" s="32">
        <f>SUM(N40,N32,N30,N28,N19,N15,N34)</f>
        <v>22923571</v>
      </c>
      <c r="O41" s="32">
        <f>SUM(O40,O32,O30,O28,O19,O15,O34)</f>
        <v>639000</v>
      </c>
      <c r="P41" s="32">
        <f>SUM(P40,P32,P30,P28,P19,P15,P34)</f>
        <v>4502687</v>
      </c>
      <c r="Q41" s="32">
        <f>SUM(Q40,Q32,Q30,Q28,Q19,Q15,Q34)</f>
        <v>17781884</v>
      </c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31.5" customHeight="1"/>
  </sheetData>
  <sheetProtection selectLockedCells="1" selectUnlockedCells="1"/>
  <mergeCells count="30">
    <mergeCell ref="A5:N5"/>
    <mergeCell ref="A7:A11"/>
    <mergeCell ref="B7:B11"/>
    <mergeCell ref="C7:C11"/>
    <mergeCell ref="D7:D11"/>
    <mergeCell ref="E7:E11"/>
    <mergeCell ref="F7:F11"/>
    <mergeCell ref="G7:G11"/>
    <mergeCell ref="H7:H11"/>
    <mergeCell ref="I7:M7"/>
    <mergeCell ref="N7:Q7"/>
    <mergeCell ref="I8:I11"/>
    <mergeCell ref="J8:M8"/>
    <mergeCell ref="N8:N11"/>
    <mergeCell ref="O8:Q8"/>
    <mergeCell ref="J9:J11"/>
    <mergeCell ref="K9:K11"/>
    <mergeCell ref="L9:L11"/>
    <mergeCell ref="M9:M11"/>
    <mergeCell ref="O9:O11"/>
    <mergeCell ref="P9:P11"/>
    <mergeCell ref="Q9:Q11"/>
    <mergeCell ref="A15:E15"/>
    <mergeCell ref="A19:E19"/>
    <mergeCell ref="A28:E28"/>
    <mergeCell ref="A30:E30"/>
    <mergeCell ref="A32:E32"/>
    <mergeCell ref="A34:E34"/>
    <mergeCell ref="A40:E40"/>
    <mergeCell ref="A41:E41"/>
  </mergeCells>
  <printOptions/>
  <pageMargins left="0.39375" right="0.39375" top="0.39375" bottom="0.39375" header="0.5118055555555555" footer="0.5118055555555555"/>
  <pageSetup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zoomScale="102" zoomScaleNormal="102" workbookViewId="0" topLeftCell="A1">
      <pane ySplit="11" topLeftCell="A12" activePane="bottomLeft" state="frozen"/>
      <selection pane="topLeft" activeCell="A1" sqref="A1"/>
      <selection pane="bottomLeft" activeCell="N2" sqref="N2"/>
    </sheetView>
  </sheetViews>
  <sheetFormatPr defaultColWidth="10.00390625" defaultRowHeight="12.75"/>
  <cols>
    <col min="1" max="1" width="3.50390625" style="33" customWidth="1"/>
    <col min="2" max="2" width="20.75390625" style="33" customWidth="1"/>
    <col min="3" max="3" width="10.25390625" style="33" customWidth="1"/>
    <col min="4" max="4" width="10.375" style="33" customWidth="1"/>
    <col min="5" max="5" width="10.50390625" style="33" customWidth="1"/>
    <col min="6" max="6" width="11.00390625" style="33" customWidth="1"/>
    <col min="7" max="7" width="11.50390625" style="33" customWidth="1"/>
    <col min="8" max="8" width="11.375" style="33" customWidth="1"/>
    <col min="9" max="9" width="10.50390625" style="33" customWidth="1"/>
    <col min="10" max="10" width="9.625" style="33" customWidth="1"/>
    <col min="11" max="11" width="7.625" style="33" customWidth="1"/>
    <col min="12" max="12" width="9.625" style="33" customWidth="1"/>
    <col min="13" max="13" width="11.625" style="33" customWidth="1"/>
    <col min="14" max="14" width="14.25390625" style="34" customWidth="1"/>
    <col min="15" max="15" width="8.25390625" style="33" customWidth="1"/>
    <col min="16" max="16" width="7.75390625" style="33" customWidth="1"/>
    <col min="17" max="17" width="10.75390625" style="33" customWidth="1"/>
    <col min="18" max="16384" width="10.25390625" style="33" customWidth="1"/>
  </cols>
  <sheetData>
    <row r="1" spans="1:17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5" t="s">
        <v>58</v>
      </c>
      <c r="O1" s="5"/>
      <c r="P1"/>
      <c r="Q1" s="36"/>
    </row>
    <row r="2" spans="1:17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 t="s">
        <v>1</v>
      </c>
      <c r="O2" s="5"/>
      <c r="P2"/>
      <c r="Q2" s="7"/>
    </row>
    <row r="3" spans="1:17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" t="s">
        <v>2</v>
      </c>
      <c r="O3" s="5"/>
      <c r="P3"/>
      <c r="Q3" s="7"/>
    </row>
    <row r="4" spans="1:17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5" t="s">
        <v>3</v>
      </c>
      <c r="O4" s="5"/>
      <c r="P4"/>
      <c r="Q4" s="7"/>
    </row>
    <row r="5" spans="1:17" ht="12" customHeight="1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.75" customHeight="1">
      <c r="A6" s="38" t="s">
        <v>6</v>
      </c>
      <c r="B6" s="38" t="s">
        <v>60</v>
      </c>
      <c r="C6" s="39" t="s">
        <v>61</v>
      </c>
      <c r="D6" s="39" t="s">
        <v>62</v>
      </c>
      <c r="E6" s="39" t="s">
        <v>63</v>
      </c>
      <c r="F6" s="38" t="s">
        <v>64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0.5" customHeight="1">
      <c r="A7" s="38"/>
      <c r="B7" s="38"/>
      <c r="C7" s="39"/>
      <c r="D7" s="39"/>
      <c r="E7" s="39"/>
      <c r="F7" s="39" t="s">
        <v>65</v>
      </c>
      <c r="G7" s="39" t="s">
        <v>66</v>
      </c>
      <c r="H7" s="38" t="s">
        <v>67</v>
      </c>
      <c r="I7" s="38"/>
      <c r="J7" s="38"/>
      <c r="K7" s="38"/>
      <c r="L7" s="38"/>
      <c r="M7" s="38"/>
      <c r="N7" s="38"/>
      <c r="O7" s="38"/>
      <c r="P7" s="38"/>
      <c r="Q7" s="38"/>
    </row>
    <row r="8" spans="1:17" ht="10.5" customHeight="1">
      <c r="A8" s="38"/>
      <c r="B8" s="38"/>
      <c r="C8" s="39"/>
      <c r="D8" s="39"/>
      <c r="E8" s="39"/>
      <c r="F8" s="39"/>
      <c r="G8" s="39"/>
      <c r="H8" s="39" t="s">
        <v>68</v>
      </c>
      <c r="I8" s="38" t="s">
        <v>69</v>
      </c>
      <c r="J8" s="38"/>
      <c r="K8" s="38"/>
      <c r="L8" s="38"/>
      <c r="M8" s="38"/>
      <c r="N8" s="38"/>
      <c r="O8" s="38"/>
      <c r="P8" s="38"/>
      <c r="Q8" s="38"/>
    </row>
    <row r="9" spans="1:17" ht="10.5" customHeight="1">
      <c r="A9" s="38"/>
      <c r="B9" s="38"/>
      <c r="C9" s="39"/>
      <c r="D9" s="39"/>
      <c r="E9" s="39"/>
      <c r="F9" s="39"/>
      <c r="G9" s="39"/>
      <c r="H9" s="39"/>
      <c r="I9" s="38" t="s">
        <v>70</v>
      </c>
      <c r="J9" s="38"/>
      <c r="K9" s="38"/>
      <c r="L9" s="38"/>
      <c r="M9" s="38" t="s">
        <v>71</v>
      </c>
      <c r="N9" s="38"/>
      <c r="O9" s="38"/>
      <c r="P9" s="38"/>
      <c r="Q9" s="38"/>
    </row>
    <row r="10" spans="1:17" ht="14.25" customHeight="1">
      <c r="A10" s="38"/>
      <c r="B10" s="38"/>
      <c r="C10" s="39"/>
      <c r="D10" s="39"/>
      <c r="E10" s="39"/>
      <c r="F10" s="39"/>
      <c r="G10" s="39"/>
      <c r="H10" s="39"/>
      <c r="I10" s="39" t="s">
        <v>72</v>
      </c>
      <c r="J10" s="38" t="s">
        <v>73</v>
      </c>
      <c r="K10" s="38"/>
      <c r="L10" s="38"/>
      <c r="M10" s="39" t="s">
        <v>74</v>
      </c>
      <c r="N10" s="39" t="s">
        <v>73</v>
      </c>
      <c r="O10" s="39"/>
      <c r="P10" s="39"/>
      <c r="Q10" s="39"/>
    </row>
    <row r="11" spans="1:17" ht="12.75">
      <c r="A11" s="38"/>
      <c r="B11" s="38"/>
      <c r="C11" s="39"/>
      <c r="D11" s="39"/>
      <c r="E11" s="39"/>
      <c r="F11" s="39"/>
      <c r="G11" s="39"/>
      <c r="H11" s="39"/>
      <c r="I11" s="39"/>
      <c r="J11" s="39" t="s">
        <v>75</v>
      </c>
      <c r="K11" s="39" t="s">
        <v>76</v>
      </c>
      <c r="L11" s="39" t="s">
        <v>77</v>
      </c>
      <c r="M11" s="39"/>
      <c r="N11" s="39" t="s">
        <v>78</v>
      </c>
      <c r="O11" s="39" t="s">
        <v>75</v>
      </c>
      <c r="P11" s="39" t="s">
        <v>76</v>
      </c>
      <c r="Q11" s="39" t="s">
        <v>79</v>
      </c>
    </row>
    <row r="12" spans="1:17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1">
        <v>14</v>
      </c>
      <c r="O12" s="40">
        <v>15</v>
      </c>
      <c r="P12" s="40">
        <v>16</v>
      </c>
      <c r="Q12" s="40">
        <v>17</v>
      </c>
    </row>
    <row r="13" spans="1:17" ht="12.75">
      <c r="A13" s="42">
        <v>1</v>
      </c>
      <c r="B13" s="43" t="s">
        <v>80</v>
      </c>
      <c r="C13" s="44"/>
      <c r="D13" s="44"/>
      <c r="E13" s="44">
        <f>SUM(E18,E27,E37,E47,E57,E66,E75,E84)</f>
        <v>56554883</v>
      </c>
      <c r="F13" s="44">
        <f>SUM(F18,F27,F37,F47,F57,F66,F75,F84)</f>
        <v>12162376</v>
      </c>
      <c r="G13" s="44">
        <f>SUM(G18,G27,G37,G47,G57,G66,G75,G84)</f>
        <v>44392507</v>
      </c>
      <c r="H13" s="44">
        <f>SUM(H18,H27,H37,H47,H57,H66,H75,H84)</f>
        <v>21053571</v>
      </c>
      <c r="I13" s="44">
        <f>SUM(I18,I27,I37,I47,I57,I66,I75,I84)</f>
        <v>3271687</v>
      </c>
      <c r="J13" s="44">
        <f>SUM(J18,J27,J37,J47,J57,J66,J75,J84)</f>
        <v>2632687</v>
      </c>
      <c r="K13" s="44">
        <f>SUM(K18,K27,K37,K47,K57,K66,K75,K84)</f>
        <v>0</v>
      </c>
      <c r="L13" s="44">
        <f>SUM(L18,L27,L37,L47,L57,L66,L75,L84)</f>
        <v>639000</v>
      </c>
      <c r="M13" s="44">
        <f>SUM(M18,M27,M37,M47,M57,M66,M75,M84)</f>
        <v>17781884</v>
      </c>
      <c r="N13" s="44">
        <f>SUM(N18,N27,N37,N47,N57,N66,N75,N84)</f>
        <v>0</v>
      </c>
      <c r="O13" s="44">
        <f>SUM(O18,O27,O37,O47,O57,O66,O75,O84)</f>
        <v>0</v>
      </c>
      <c r="P13" s="44">
        <f>SUM(P18,P27,P37,P47,P57,P66,P75,P84)</f>
        <v>0</v>
      </c>
      <c r="Q13" s="44">
        <f>SUM(Q18,Q27,Q37,Q47,Q57,Q66,Q75,Q84)</f>
        <v>17781884</v>
      </c>
    </row>
    <row r="14" spans="1:19" s="34" customFormat="1" ht="12.75">
      <c r="A14" s="45" t="s">
        <v>81</v>
      </c>
      <c r="B14" s="46" t="s">
        <v>82</v>
      </c>
      <c r="C14" s="47" t="s">
        <v>83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S14" s="33"/>
    </row>
    <row r="15" spans="1:17" ht="12.75">
      <c r="A15" s="45"/>
      <c r="B15" s="46" t="s">
        <v>84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45"/>
      <c r="B16" s="46" t="s">
        <v>85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45"/>
      <c r="B17" s="46" t="s">
        <v>86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45"/>
      <c r="B18" s="46" t="s">
        <v>87</v>
      </c>
      <c r="C18" s="47"/>
      <c r="D18" s="47"/>
      <c r="E18" s="48">
        <f>SUM(E19:E22)</f>
        <v>3260000</v>
      </c>
      <c r="F18" s="48">
        <f>SUM(F19:F22)</f>
        <v>1615000</v>
      </c>
      <c r="G18" s="48">
        <f>SUM(G19:G22)</f>
        <v>1645000</v>
      </c>
      <c r="H18" s="49">
        <f>SUM(I18,M18)</f>
        <v>304220</v>
      </c>
      <c r="I18" s="49">
        <f>SUM(J18:L18)</f>
        <v>0</v>
      </c>
      <c r="J18" s="49">
        <f>SUM(J19)</f>
        <v>0</v>
      </c>
      <c r="K18" s="49">
        <f>SUM(K19)</f>
        <v>0</v>
      </c>
      <c r="L18" s="49">
        <f>SUM(L19)</f>
        <v>0</v>
      </c>
      <c r="M18" s="49">
        <f>SUM(N18:Q18)</f>
        <v>304220</v>
      </c>
      <c r="N18" s="49">
        <f>SUM(N19)</f>
        <v>0</v>
      </c>
      <c r="O18" s="49">
        <f>SUM(O19)</f>
        <v>0</v>
      </c>
      <c r="P18" s="49">
        <f>SUM(P19)</f>
        <v>0</v>
      </c>
      <c r="Q18" s="49">
        <f>SUM(Q19)</f>
        <v>304220</v>
      </c>
    </row>
    <row r="19" spans="1:17" ht="12.75" customHeight="1">
      <c r="A19" s="45"/>
      <c r="B19" s="46" t="s">
        <v>88</v>
      </c>
      <c r="C19" s="47"/>
      <c r="D19" s="50" t="s">
        <v>26</v>
      </c>
      <c r="E19" s="48">
        <f>SUM(F19:G19)</f>
        <v>304220</v>
      </c>
      <c r="F19" s="48">
        <f>SUM(I19)</f>
        <v>0</v>
      </c>
      <c r="G19" s="48">
        <f>SUM(M19)</f>
        <v>304220</v>
      </c>
      <c r="H19" s="51">
        <f>SUM(I19+M19)</f>
        <v>304220</v>
      </c>
      <c r="I19" s="51">
        <f>SUM(J19:L19)</f>
        <v>0</v>
      </c>
      <c r="J19" s="51"/>
      <c r="K19" s="51"/>
      <c r="L19" s="51"/>
      <c r="M19" s="51">
        <f>SUM(N19:Q19)</f>
        <v>304220</v>
      </c>
      <c r="N19" s="52"/>
      <c r="O19" s="51"/>
      <c r="P19" s="51"/>
      <c r="Q19" s="51">
        <v>304220</v>
      </c>
    </row>
    <row r="20" spans="1:17" ht="12.75">
      <c r="A20" s="45"/>
      <c r="B20" s="46" t="s">
        <v>89</v>
      </c>
      <c r="C20" s="47"/>
      <c r="D20" s="47"/>
      <c r="E20" s="48">
        <f>SUM(F20:G20)</f>
        <v>2282854</v>
      </c>
      <c r="F20" s="48">
        <v>942074</v>
      </c>
      <c r="G20" s="48">
        <v>1340780</v>
      </c>
      <c r="H20" s="51"/>
      <c r="I20" s="51"/>
      <c r="J20" s="51"/>
      <c r="K20" s="51"/>
      <c r="L20" s="51"/>
      <c r="M20" s="51"/>
      <c r="N20" s="52"/>
      <c r="O20" s="51"/>
      <c r="P20" s="51"/>
      <c r="Q20" s="51"/>
    </row>
    <row r="21" spans="1:17" ht="12.75">
      <c r="A21" s="45"/>
      <c r="B21" s="46" t="s">
        <v>90</v>
      </c>
      <c r="C21" s="47"/>
      <c r="D21" s="47"/>
      <c r="E21" s="48">
        <f>SUM(F21:G21)</f>
        <v>0</v>
      </c>
      <c r="F21" s="48"/>
      <c r="G21" s="48"/>
      <c r="H21" s="51"/>
      <c r="I21" s="51"/>
      <c r="J21" s="51"/>
      <c r="K21" s="51"/>
      <c r="L21" s="51"/>
      <c r="M21" s="51"/>
      <c r="N21" s="52"/>
      <c r="O21" s="51"/>
      <c r="P21" s="51"/>
      <c r="Q21" s="51"/>
    </row>
    <row r="22" spans="1:17" ht="12.75">
      <c r="A22" s="45"/>
      <c r="B22" s="53" t="s">
        <v>91</v>
      </c>
      <c r="C22" s="47"/>
      <c r="D22" s="50"/>
      <c r="E22" s="48">
        <f>SUM(F22:G22)</f>
        <v>672926</v>
      </c>
      <c r="F22" s="49">
        <v>672926</v>
      </c>
      <c r="G22" s="49"/>
      <c r="H22" s="51"/>
      <c r="I22" s="51"/>
      <c r="J22" s="51"/>
      <c r="K22" s="51"/>
      <c r="L22" s="51"/>
      <c r="M22" s="51"/>
      <c r="N22" s="52"/>
      <c r="O22" s="51"/>
      <c r="P22" s="51"/>
      <c r="Q22" s="51"/>
    </row>
    <row r="23" spans="1:17" ht="12.75">
      <c r="A23" s="54" t="s">
        <v>92</v>
      </c>
      <c r="B23" s="46" t="s">
        <v>82</v>
      </c>
      <c r="C23" s="47" t="s">
        <v>93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2.75">
      <c r="A24" s="54"/>
      <c r="B24" s="46" t="s">
        <v>84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12.75">
      <c r="A25" s="54"/>
      <c r="B25" s="46" t="s">
        <v>85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ht="12.75">
      <c r="A26" s="54"/>
      <c r="B26" s="46" t="s">
        <v>86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ht="12.75">
      <c r="A27" s="54"/>
      <c r="B27" s="46" t="s">
        <v>87</v>
      </c>
      <c r="C27" s="47"/>
      <c r="D27" s="47"/>
      <c r="E27" s="48">
        <f>SUM(E28:E32)</f>
        <v>11585671</v>
      </c>
      <c r="F27" s="48">
        <f>SUM(F28:F32)</f>
        <v>2823977</v>
      </c>
      <c r="G27" s="48">
        <f>SUM(G28:G32)</f>
        <v>8761694</v>
      </c>
      <c r="H27" s="49">
        <f>SUM(I27,M27)</f>
        <v>2486352</v>
      </c>
      <c r="I27" s="49">
        <f>SUM(J27:L27)</f>
        <v>368071</v>
      </c>
      <c r="J27" s="49">
        <f>SUM(J28)</f>
        <v>368071</v>
      </c>
      <c r="K27" s="49">
        <f>SUM(K28)</f>
        <v>0</v>
      </c>
      <c r="L27" s="49">
        <f>SUM(L28)</f>
        <v>0</v>
      </c>
      <c r="M27" s="49">
        <f>SUM(N27:Q27)</f>
        <v>2118281</v>
      </c>
      <c r="N27" s="49">
        <f>SUM(N28)</f>
        <v>0</v>
      </c>
      <c r="O27" s="49">
        <f>SUM(O28)</f>
        <v>0</v>
      </c>
      <c r="P27" s="49">
        <f>SUM(P28)</f>
        <v>0</v>
      </c>
      <c r="Q27" s="49">
        <f>SUM(Q28)</f>
        <v>2118281</v>
      </c>
    </row>
    <row r="28" spans="1:17" ht="12.75">
      <c r="A28" s="54"/>
      <c r="B28" s="46" t="s">
        <v>88</v>
      </c>
      <c r="C28" s="47"/>
      <c r="D28" s="50">
        <v>70005</v>
      </c>
      <c r="E28" s="48">
        <f>SUM(F28:G28)</f>
        <v>2486352</v>
      </c>
      <c r="F28" s="48">
        <f>SUM(I28)</f>
        <v>368071</v>
      </c>
      <c r="G28" s="48">
        <f>SUM(M28)</f>
        <v>2118281</v>
      </c>
      <c r="H28" s="51">
        <f>SUM(I28+M28)</f>
        <v>2486352</v>
      </c>
      <c r="I28" s="51">
        <f>SUM(J28:L28)</f>
        <v>368071</v>
      </c>
      <c r="J28" s="51">
        <v>368071</v>
      </c>
      <c r="K28" s="51"/>
      <c r="L28" s="51"/>
      <c r="M28" s="51">
        <f>SUM(Q28)</f>
        <v>2118281</v>
      </c>
      <c r="N28" s="52"/>
      <c r="O28" s="51"/>
      <c r="P28" s="51"/>
      <c r="Q28" s="51">
        <v>2118281</v>
      </c>
    </row>
    <row r="29" spans="1:17" ht="12.75">
      <c r="A29" s="54"/>
      <c r="B29" s="46" t="s">
        <v>89</v>
      </c>
      <c r="C29" s="47"/>
      <c r="D29" s="50"/>
      <c r="E29" s="48">
        <f>SUM(F29:G29)</f>
        <v>2601506</v>
      </c>
      <c r="F29" s="48">
        <v>426072</v>
      </c>
      <c r="G29" s="48">
        <v>2175434</v>
      </c>
      <c r="H29" s="51">
        <f>SUM(I29,M29)</f>
        <v>0</v>
      </c>
      <c r="I29" s="51"/>
      <c r="J29" s="51"/>
      <c r="K29" s="51"/>
      <c r="L29" s="51"/>
      <c r="M29" s="51"/>
      <c r="N29" s="52"/>
      <c r="O29" s="51"/>
      <c r="P29" s="51"/>
      <c r="Q29" s="51"/>
    </row>
    <row r="30" spans="1:17" ht="12.75">
      <c r="A30" s="54"/>
      <c r="B30" s="46" t="s">
        <v>90</v>
      </c>
      <c r="C30" s="47"/>
      <c r="D30" s="50"/>
      <c r="E30" s="48">
        <f>SUM(F30:G30)</f>
        <v>1100000</v>
      </c>
      <c r="F30" s="48">
        <v>1100000</v>
      </c>
      <c r="G30" s="48"/>
      <c r="H30" s="51">
        <f>SUM(I30,M30)</f>
        <v>0</v>
      </c>
      <c r="I30" s="51"/>
      <c r="J30" s="51"/>
      <c r="K30" s="51"/>
      <c r="L30" s="51"/>
      <c r="M30" s="51"/>
      <c r="N30" s="52"/>
      <c r="O30" s="51"/>
      <c r="P30" s="51"/>
      <c r="Q30" s="51"/>
    </row>
    <row r="31" spans="1:17" ht="12.75">
      <c r="A31" s="54"/>
      <c r="B31" s="53" t="s">
        <v>91</v>
      </c>
      <c r="C31" s="47"/>
      <c r="D31" s="50"/>
      <c r="E31" s="48">
        <f>SUM(F31:G31)</f>
        <v>5328929</v>
      </c>
      <c r="F31" s="49">
        <v>860950</v>
      </c>
      <c r="G31" s="49">
        <v>4467979</v>
      </c>
      <c r="H31" s="51"/>
      <c r="I31" s="51"/>
      <c r="J31" s="51"/>
      <c r="K31" s="51"/>
      <c r="L31" s="51"/>
      <c r="M31" s="51"/>
      <c r="N31" s="52"/>
      <c r="O31" s="51"/>
      <c r="P31" s="51"/>
      <c r="Q31" s="51"/>
    </row>
    <row r="32" spans="1:17" ht="12.75">
      <c r="A32" s="54"/>
      <c r="B32" s="53" t="s">
        <v>94</v>
      </c>
      <c r="C32" s="47"/>
      <c r="D32" s="50"/>
      <c r="E32" s="48">
        <f>SUM(F32:G32)</f>
        <v>68884</v>
      </c>
      <c r="F32" s="49">
        <v>68884</v>
      </c>
      <c r="G32" s="49"/>
      <c r="H32" s="51">
        <f>SUM(I32,M32)</f>
        <v>0</v>
      </c>
      <c r="I32" s="51"/>
      <c r="J32" s="51"/>
      <c r="K32" s="51"/>
      <c r="L32" s="51"/>
      <c r="M32" s="51"/>
      <c r="N32" s="52"/>
      <c r="O32" s="51"/>
      <c r="P32" s="51"/>
      <c r="Q32" s="51"/>
    </row>
    <row r="33" spans="1:17" ht="12.75">
      <c r="A33" s="54" t="s">
        <v>95</v>
      </c>
      <c r="B33" s="46" t="s">
        <v>82</v>
      </c>
      <c r="C33" s="47" t="s">
        <v>96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2.75">
      <c r="A34" s="54"/>
      <c r="B34" s="46" t="s">
        <v>84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54"/>
      <c r="B35" s="46" t="s">
        <v>85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2.75">
      <c r="A36" s="54"/>
      <c r="B36" s="46" t="s">
        <v>86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ht="12.75">
      <c r="A37" s="54"/>
      <c r="B37" s="46" t="s">
        <v>87</v>
      </c>
      <c r="C37" s="47"/>
      <c r="D37" s="50"/>
      <c r="E37" s="48">
        <f>SUM(E38:E42)</f>
        <v>6837213</v>
      </c>
      <c r="F37" s="48">
        <f>SUM(F38:F42)</f>
        <v>1116790</v>
      </c>
      <c r="G37" s="48">
        <f>SUM(G38:G42)</f>
        <v>5720423</v>
      </c>
      <c r="H37" s="51">
        <f>SUM(H38)</f>
        <v>1600267</v>
      </c>
      <c r="I37" s="51">
        <f>SUM(I38)</f>
        <v>0</v>
      </c>
      <c r="J37" s="51">
        <f>SUM(J38)</f>
        <v>0</v>
      </c>
      <c r="K37" s="51">
        <f>SUM(K38)</f>
        <v>0</v>
      </c>
      <c r="L37" s="51">
        <f>SUM(L38)</f>
        <v>0</v>
      </c>
      <c r="M37" s="51">
        <f>SUM(M38)</f>
        <v>1600267</v>
      </c>
      <c r="N37" s="51">
        <f>SUM(N38)</f>
        <v>0</v>
      </c>
      <c r="O37" s="51">
        <f>SUM(O38)</f>
        <v>0</v>
      </c>
      <c r="P37" s="51">
        <f>SUM(P38)</f>
        <v>0</v>
      </c>
      <c r="Q37" s="51">
        <f>SUM(Q38)</f>
        <v>1600267</v>
      </c>
    </row>
    <row r="38" spans="1:17" ht="12.75">
      <c r="A38" s="54"/>
      <c r="B38" s="46" t="s">
        <v>88</v>
      </c>
      <c r="C38" s="47"/>
      <c r="D38" s="50">
        <v>70005</v>
      </c>
      <c r="E38" s="48">
        <f>SUM(F38:G38)</f>
        <v>1600267</v>
      </c>
      <c r="F38" s="48">
        <f>SUM(I38)</f>
        <v>0</v>
      </c>
      <c r="G38" s="48">
        <f>SUM(M38)</f>
        <v>1600267</v>
      </c>
      <c r="H38" s="51">
        <f>SUM(I38,M38)</f>
        <v>1600267</v>
      </c>
      <c r="I38" s="51">
        <f>SUM(J38:L38)</f>
        <v>0</v>
      </c>
      <c r="J38" s="51"/>
      <c r="K38" s="51"/>
      <c r="L38" s="51"/>
      <c r="M38" s="51">
        <f>SUM(N38,Q38)</f>
        <v>1600267</v>
      </c>
      <c r="N38" s="52"/>
      <c r="O38" s="51"/>
      <c r="P38" s="51"/>
      <c r="Q38" s="51">
        <v>1600267</v>
      </c>
    </row>
    <row r="39" spans="1:17" ht="12.75">
      <c r="A39" s="54"/>
      <c r="B39" s="46" t="s">
        <v>89</v>
      </c>
      <c r="C39" s="47"/>
      <c r="D39" s="50"/>
      <c r="E39" s="48">
        <f>SUM(F39:G39)</f>
        <v>2736083</v>
      </c>
      <c r="F39" s="49">
        <v>599876</v>
      </c>
      <c r="G39" s="49">
        <v>2136207</v>
      </c>
      <c r="H39" s="51"/>
      <c r="I39" s="51"/>
      <c r="J39" s="51"/>
      <c r="K39" s="51"/>
      <c r="L39" s="51"/>
      <c r="M39" s="51"/>
      <c r="N39" s="52"/>
      <c r="O39" s="51"/>
      <c r="P39" s="51"/>
      <c r="Q39" s="51"/>
    </row>
    <row r="40" spans="1:17" ht="12.75">
      <c r="A40" s="54"/>
      <c r="B40" s="46" t="s">
        <v>90</v>
      </c>
      <c r="C40" s="47"/>
      <c r="D40" s="50"/>
      <c r="E40" s="48">
        <f>SUM(F40:G40)</f>
        <v>0</v>
      </c>
      <c r="F40" s="49"/>
      <c r="G40" s="49"/>
      <c r="H40" s="51"/>
      <c r="I40" s="51"/>
      <c r="J40" s="51"/>
      <c r="K40" s="51"/>
      <c r="L40" s="51"/>
      <c r="M40" s="51"/>
      <c r="N40" s="52"/>
      <c r="O40" s="51"/>
      <c r="P40" s="51"/>
      <c r="Q40" s="51"/>
    </row>
    <row r="41" spans="1:17" ht="12.75">
      <c r="A41" s="54"/>
      <c r="B41" s="53" t="s">
        <v>91</v>
      </c>
      <c r="C41" s="47"/>
      <c r="D41" s="50"/>
      <c r="E41" s="48">
        <f>SUM(F41:G41)</f>
        <v>2500863</v>
      </c>
      <c r="F41" s="49">
        <v>516914</v>
      </c>
      <c r="G41" s="49">
        <v>1983949</v>
      </c>
      <c r="H41" s="51"/>
      <c r="I41" s="51"/>
      <c r="J41" s="51"/>
      <c r="K41" s="51"/>
      <c r="L41" s="51"/>
      <c r="M41" s="51"/>
      <c r="N41" s="52"/>
      <c r="O41" s="51"/>
      <c r="P41" s="51"/>
      <c r="Q41" s="51"/>
    </row>
    <row r="42" spans="1:17" ht="12.75">
      <c r="A42" s="54"/>
      <c r="B42" s="53" t="s">
        <v>94</v>
      </c>
      <c r="C42" s="47"/>
      <c r="D42" s="50"/>
      <c r="E42" s="48">
        <f>SUM(F42:G42)</f>
        <v>0</v>
      </c>
      <c r="F42" s="49"/>
      <c r="G42" s="49"/>
      <c r="H42" s="51"/>
      <c r="I42" s="51"/>
      <c r="J42" s="51"/>
      <c r="K42" s="51"/>
      <c r="L42" s="51"/>
      <c r="M42" s="51"/>
      <c r="N42" s="52"/>
      <c r="O42" s="51"/>
      <c r="P42" s="51"/>
      <c r="Q42" s="51"/>
    </row>
    <row r="43" spans="1:17" ht="12.75">
      <c r="A43" s="54" t="s">
        <v>97</v>
      </c>
      <c r="B43" s="46" t="s">
        <v>82</v>
      </c>
      <c r="C43" s="47" t="s">
        <v>98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ht="12.75">
      <c r="A44" s="54"/>
      <c r="B44" s="46" t="s">
        <v>84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2.75">
      <c r="A45" s="54"/>
      <c r="B45" s="46" t="s">
        <v>85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2.75">
      <c r="A46" s="54"/>
      <c r="B46" s="46" t="s">
        <v>86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2.75">
      <c r="A47" s="54"/>
      <c r="B47" s="46" t="s">
        <v>87</v>
      </c>
      <c r="C47" s="47"/>
      <c r="D47" s="50"/>
      <c r="E47" s="48">
        <f>SUM(E48:E52)</f>
        <v>22532072</v>
      </c>
      <c r="F47" s="48">
        <f>SUM(F48:F52)</f>
        <v>4170311</v>
      </c>
      <c r="G47" s="48">
        <f>SUM(G48:G52)</f>
        <v>18361761</v>
      </c>
      <c r="H47" s="51">
        <f>SUM(H48)</f>
        <v>7983464</v>
      </c>
      <c r="I47" s="51">
        <f>SUM(I48)</f>
        <v>1776819</v>
      </c>
      <c r="J47" s="51">
        <f>SUM(J48)</f>
        <v>1137819</v>
      </c>
      <c r="K47" s="51">
        <f>SUM(K48)</f>
        <v>0</v>
      </c>
      <c r="L47" s="51">
        <f>SUM(L48)</f>
        <v>639000</v>
      </c>
      <c r="M47" s="51">
        <f>SUM(M48)</f>
        <v>6206645</v>
      </c>
      <c r="N47" s="51">
        <f>SUM(N48)</f>
        <v>0</v>
      </c>
      <c r="O47" s="51">
        <f>SUM(O48)</f>
        <v>0</v>
      </c>
      <c r="P47" s="51">
        <f>SUM(P48)</f>
        <v>0</v>
      </c>
      <c r="Q47" s="51">
        <f>SUM(Q48)</f>
        <v>6206645</v>
      </c>
    </row>
    <row r="48" spans="1:17" ht="12.75">
      <c r="A48" s="54"/>
      <c r="B48" s="46" t="s">
        <v>88</v>
      </c>
      <c r="C48" s="47"/>
      <c r="D48" s="50">
        <v>70005</v>
      </c>
      <c r="E48" s="48">
        <f>SUM(F48:G48)</f>
        <v>7983464</v>
      </c>
      <c r="F48" s="48">
        <f>SUM(I48)</f>
        <v>1776819</v>
      </c>
      <c r="G48" s="48">
        <f>SUM(M48)</f>
        <v>6206645</v>
      </c>
      <c r="H48" s="51">
        <f>SUM(I48,M48)</f>
        <v>7983464</v>
      </c>
      <c r="I48" s="51">
        <f>SUM(J48:L48)</f>
        <v>1776819</v>
      </c>
      <c r="J48" s="51">
        <v>1137819</v>
      </c>
      <c r="K48" s="51"/>
      <c r="L48" s="51">
        <v>639000</v>
      </c>
      <c r="M48" s="51">
        <f>SUM(N48,Q48)</f>
        <v>6206645</v>
      </c>
      <c r="N48" s="52"/>
      <c r="O48" s="51"/>
      <c r="P48" s="51"/>
      <c r="Q48" s="51">
        <v>6206645</v>
      </c>
    </row>
    <row r="49" spans="1:17" ht="12.75">
      <c r="A49" s="54"/>
      <c r="B49" s="46" t="s">
        <v>89</v>
      </c>
      <c r="C49" s="47"/>
      <c r="D49" s="50"/>
      <c r="E49" s="48">
        <f>SUM(F49:G49)</f>
        <v>12040032</v>
      </c>
      <c r="F49" s="49">
        <v>1193052</v>
      </c>
      <c r="G49" s="49">
        <v>10846980</v>
      </c>
      <c r="H49" s="51"/>
      <c r="I49" s="51"/>
      <c r="J49" s="51"/>
      <c r="K49" s="51"/>
      <c r="L49" s="51"/>
      <c r="M49" s="51"/>
      <c r="N49" s="52"/>
      <c r="O49" s="51"/>
      <c r="P49" s="51"/>
      <c r="Q49" s="51"/>
    </row>
    <row r="50" spans="1:17" ht="12.75">
      <c r="A50" s="54"/>
      <c r="B50" s="46" t="s">
        <v>90</v>
      </c>
      <c r="C50" s="47"/>
      <c r="D50" s="50"/>
      <c r="E50" s="48">
        <f>SUM(F50:G50)</f>
        <v>0</v>
      </c>
      <c r="F50" s="49"/>
      <c r="G50" s="49"/>
      <c r="H50" s="51"/>
      <c r="I50" s="51"/>
      <c r="J50" s="51"/>
      <c r="K50" s="51"/>
      <c r="L50" s="51"/>
      <c r="M50" s="51"/>
      <c r="N50" s="52"/>
      <c r="O50" s="51"/>
      <c r="P50" s="51"/>
      <c r="Q50" s="51"/>
    </row>
    <row r="51" spans="1:17" ht="12.75">
      <c r="A51" s="54"/>
      <c r="B51" s="53" t="s">
        <v>99</v>
      </c>
      <c r="C51" s="47"/>
      <c r="D51" s="50"/>
      <c r="E51" s="48">
        <f>SUM(F51:G51)</f>
        <v>2046546</v>
      </c>
      <c r="F51" s="49">
        <v>738410</v>
      </c>
      <c r="G51" s="49">
        <v>1308136</v>
      </c>
      <c r="H51" s="51"/>
      <c r="I51" s="51"/>
      <c r="J51" s="51"/>
      <c r="K51" s="51"/>
      <c r="L51" s="51"/>
      <c r="M51" s="51"/>
      <c r="N51" s="52"/>
      <c r="O51" s="51"/>
      <c r="P51" s="51"/>
      <c r="Q51" s="51"/>
    </row>
    <row r="52" spans="1:17" ht="12.75">
      <c r="A52" s="54"/>
      <c r="B52" s="53" t="s">
        <v>94</v>
      </c>
      <c r="C52" s="47"/>
      <c r="D52" s="50"/>
      <c r="E52" s="48">
        <f>SUM(F52:G52)</f>
        <v>462030</v>
      </c>
      <c r="F52" s="49">
        <v>462030</v>
      </c>
      <c r="G52" s="49"/>
      <c r="H52" s="51"/>
      <c r="I52" s="51"/>
      <c r="J52" s="51"/>
      <c r="K52" s="51"/>
      <c r="L52" s="51"/>
      <c r="M52" s="51"/>
      <c r="N52" s="52"/>
      <c r="O52" s="51"/>
      <c r="P52" s="51"/>
      <c r="Q52" s="51"/>
    </row>
    <row r="53" spans="1:17" ht="12.75">
      <c r="A53" s="54" t="s">
        <v>100</v>
      </c>
      <c r="B53" s="46" t="s">
        <v>82</v>
      </c>
      <c r="C53" s="47" t="s">
        <v>101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.75">
      <c r="A54" s="54"/>
      <c r="B54" s="46" t="s">
        <v>84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54"/>
      <c r="B55" s="46" t="s">
        <v>85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ht="12.75">
      <c r="A56" s="54"/>
      <c r="B56" s="46" t="s">
        <v>86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>
      <c r="A57" s="54"/>
      <c r="B57" s="46" t="s">
        <v>87</v>
      </c>
      <c r="C57" s="47"/>
      <c r="D57" s="47"/>
      <c r="E57" s="48">
        <f>SUM(E58:E61)</f>
        <v>860000</v>
      </c>
      <c r="F57" s="48">
        <f>SUM(F58:F61)</f>
        <v>460000</v>
      </c>
      <c r="G57" s="48">
        <f>SUM(G58:G61)</f>
        <v>400000</v>
      </c>
      <c r="H57" s="49">
        <f>SUM(I57,M57)</f>
        <v>780000</v>
      </c>
      <c r="I57" s="49">
        <f>SUM(J57:L57)</f>
        <v>380000</v>
      </c>
      <c r="J57" s="49">
        <f>SUM(J58)</f>
        <v>380000</v>
      </c>
      <c r="K57" s="49">
        <f>SUM(K58)</f>
        <v>0</v>
      </c>
      <c r="L57" s="49">
        <f>SUM(L58)</f>
        <v>0</v>
      </c>
      <c r="M57" s="49">
        <f>SUM(N57:Q57)</f>
        <v>400000</v>
      </c>
      <c r="N57" s="49">
        <f>SUM(N58)</f>
        <v>0</v>
      </c>
      <c r="O57" s="49">
        <f>SUM(O58)</f>
        <v>0</v>
      </c>
      <c r="P57" s="49">
        <f>SUM(P58)</f>
        <v>0</v>
      </c>
      <c r="Q57" s="49">
        <f>SUM(Q58)</f>
        <v>400000</v>
      </c>
    </row>
    <row r="58" spans="1:17" ht="12.75">
      <c r="A58" s="54"/>
      <c r="B58" s="46" t="s">
        <v>88</v>
      </c>
      <c r="C58" s="47"/>
      <c r="D58" s="50">
        <v>70005</v>
      </c>
      <c r="E58" s="48">
        <f>SUM(F58:G58)</f>
        <v>780000</v>
      </c>
      <c r="F58" s="48">
        <f>SUM(I58)</f>
        <v>380000</v>
      </c>
      <c r="G58" s="48">
        <f>SUM(M58)</f>
        <v>400000</v>
      </c>
      <c r="H58" s="51">
        <f>SUM(I58+M58)</f>
        <v>780000</v>
      </c>
      <c r="I58" s="51">
        <f>SUM(J58:L58)</f>
        <v>380000</v>
      </c>
      <c r="J58" s="51">
        <v>380000</v>
      </c>
      <c r="K58" s="51"/>
      <c r="L58" s="51"/>
      <c r="M58" s="51">
        <f>SUM(N58:Q58)</f>
        <v>400000</v>
      </c>
      <c r="N58" s="52"/>
      <c r="O58" s="51"/>
      <c r="P58" s="51"/>
      <c r="Q58" s="51">
        <v>400000</v>
      </c>
    </row>
    <row r="59" spans="1:17" ht="12.75">
      <c r="A59" s="54"/>
      <c r="B59" s="46" t="s">
        <v>89</v>
      </c>
      <c r="C59" s="47"/>
      <c r="D59" s="47"/>
      <c r="E59" s="48">
        <f>SUM(F59:G59)</f>
        <v>80000</v>
      </c>
      <c r="F59" s="48">
        <v>80000</v>
      </c>
      <c r="G59" s="55"/>
      <c r="H59" s="51"/>
      <c r="I59" s="51"/>
      <c r="J59" s="51"/>
      <c r="K59" s="51"/>
      <c r="L59" s="51"/>
      <c r="M59" s="51"/>
      <c r="N59" s="52"/>
      <c r="O59" s="51"/>
      <c r="P59" s="51"/>
      <c r="Q59" s="51"/>
    </row>
    <row r="60" spans="1:17" ht="12.75">
      <c r="A60" s="54"/>
      <c r="B60" s="46" t="s">
        <v>102</v>
      </c>
      <c r="C60" s="47"/>
      <c r="D60" s="47"/>
      <c r="E60" s="48">
        <f>SUM(F60:G60)</f>
        <v>0</v>
      </c>
      <c r="F60" s="48"/>
      <c r="G60" s="48"/>
      <c r="H60" s="51"/>
      <c r="I60" s="51"/>
      <c r="J60" s="51"/>
      <c r="K60" s="51"/>
      <c r="L60" s="51"/>
      <c r="M60" s="51"/>
      <c r="N60" s="52"/>
      <c r="O60" s="51"/>
      <c r="P60" s="51"/>
      <c r="Q60" s="51"/>
    </row>
    <row r="61" spans="1:17" ht="12.75">
      <c r="A61" s="54"/>
      <c r="B61" s="53" t="s">
        <v>103</v>
      </c>
      <c r="C61" s="47"/>
      <c r="D61" s="50"/>
      <c r="E61" s="48">
        <f>SUM(F61:G61)</f>
        <v>0</v>
      </c>
      <c r="F61" s="49"/>
      <c r="G61" s="49"/>
      <c r="H61" s="51"/>
      <c r="I61" s="51"/>
      <c r="J61" s="51"/>
      <c r="K61" s="51"/>
      <c r="L61" s="51"/>
      <c r="M61" s="51"/>
      <c r="N61" s="52"/>
      <c r="O61" s="51"/>
      <c r="P61" s="51"/>
      <c r="Q61" s="51"/>
    </row>
    <row r="62" spans="1:17" ht="12.75">
      <c r="A62" s="54" t="s">
        <v>104</v>
      </c>
      <c r="B62" s="46" t="s">
        <v>82</v>
      </c>
      <c r="C62" s="47" t="s">
        <v>105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>
      <c r="A63" s="54"/>
      <c r="B63" s="46" t="s">
        <v>84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ht="12.75">
      <c r="A64" s="54"/>
      <c r="B64" s="46" t="s">
        <v>85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 ht="12.75">
      <c r="A65" s="54"/>
      <c r="B65" s="46" t="s">
        <v>86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ht="12.75">
      <c r="A66" s="54"/>
      <c r="B66" s="46" t="s">
        <v>87</v>
      </c>
      <c r="C66" s="47"/>
      <c r="D66" s="47"/>
      <c r="E66" s="48">
        <f>SUM(E67:E70)</f>
        <v>606800</v>
      </c>
      <c r="F66" s="48">
        <f>SUM(F67:F70)</f>
        <v>236800</v>
      </c>
      <c r="G66" s="48">
        <f>SUM(G67:G70)</f>
        <v>370000</v>
      </c>
      <c r="H66" s="49">
        <f>SUM(I66,M66)</f>
        <v>320000</v>
      </c>
      <c r="I66" s="49">
        <f>SUM(J66:L66)</f>
        <v>125000</v>
      </c>
      <c r="J66" s="49">
        <f>SUM(J67)</f>
        <v>125000</v>
      </c>
      <c r="K66" s="49">
        <f>SUM(K67)</f>
        <v>0</v>
      </c>
      <c r="L66" s="49">
        <f>SUM(L67)</f>
        <v>0</v>
      </c>
      <c r="M66" s="49">
        <f>SUM(N66:Q66)</f>
        <v>195000</v>
      </c>
      <c r="N66" s="49">
        <f>SUM(N67)</f>
        <v>0</v>
      </c>
      <c r="O66" s="49">
        <f>SUM(O67)</f>
        <v>0</v>
      </c>
      <c r="P66" s="49">
        <f>SUM(P67)</f>
        <v>0</v>
      </c>
      <c r="Q66" s="49">
        <f>SUM(Q67)</f>
        <v>195000</v>
      </c>
    </row>
    <row r="67" spans="1:17" ht="12.75">
      <c r="A67" s="54"/>
      <c r="B67" s="46" t="s">
        <v>88</v>
      </c>
      <c r="C67" s="47"/>
      <c r="D67" s="50">
        <v>70005</v>
      </c>
      <c r="E67" s="48">
        <f>SUM(F67:G67)</f>
        <v>320000</v>
      </c>
      <c r="F67" s="48">
        <f>SUM(I67)</f>
        <v>125000</v>
      </c>
      <c r="G67" s="48">
        <f>SUM(M67)</f>
        <v>195000</v>
      </c>
      <c r="H67" s="51">
        <f>SUM(I67+M67)</f>
        <v>320000</v>
      </c>
      <c r="I67" s="51">
        <f>SUM(J67:L67)</f>
        <v>125000</v>
      </c>
      <c r="J67" s="51">
        <v>125000</v>
      </c>
      <c r="K67" s="51"/>
      <c r="L67" s="51"/>
      <c r="M67" s="51">
        <f>SUM(N67:Q67)</f>
        <v>195000</v>
      </c>
      <c r="N67" s="52"/>
      <c r="O67" s="51"/>
      <c r="P67" s="51"/>
      <c r="Q67" s="51">
        <v>195000</v>
      </c>
    </row>
    <row r="68" spans="1:17" ht="12.75">
      <c r="A68" s="54"/>
      <c r="B68" s="46" t="s">
        <v>90</v>
      </c>
      <c r="C68" s="47"/>
      <c r="D68" s="47"/>
      <c r="E68" s="48">
        <f>SUM(F68:G68)</f>
        <v>286800</v>
      </c>
      <c r="F68" s="48">
        <v>111800</v>
      </c>
      <c r="G68" s="56">
        <v>175000</v>
      </c>
      <c r="H68" s="51"/>
      <c r="I68" s="51"/>
      <c r="J68" s="51"/>
      <c r="K68" s="51"/>
      <c r="L68" s="51"/>
      <c r="M68" s="51"/>
      <c r="N68" s="52"/>
      <c r="O68" s="51"/>
      <c r="P68" s="51"/>
      <c r="Q68" s="51"/>
    </row>
    <row r="69" spans="1:17" ht="12.75">
      <c r="A69" s="54"/>
      <c r="B69" s="46" t="s">
        <v>89</v>
      </c>
      <c r="C69" s="47"/>
      <c r="D69" s="47"/>
      <c r="E69" s="48">
        <f>SUM(F69:G69)</f>
        <v>0</v>
      </c>
      <c r="F69" s="48"/>
      <c r="G69" s="48"/>
      <c r="H69" s="51"/>
      <c r="I69" s="51"/>
      <c r="J69" s="51"/>
      <c r="K69" s="51"/>
      <c r="L69" s="51"/>
      <c r="M69" s="51"/>
      <c r="N69" s="52"/>
      <c r="O69" s="51"/>
      <c r="P69" s="51"/>
      <c r="Q69" s="51"/>
    </row>
    <row r="70" spans="1:17" ht="12.75">
      <c r="A70" s="54"/>
      <c r="B70" s="53" t="s">
        <v>103</v>
      </c>
      <c r="C70" s="47"/>
      <c r="D70" s="50"/>
      <c r="E70" s="48">
        <f>SUM(F70:G70)</f>
        <v>0</v>
      </c>
      <c r="F70" s="49"/>
      <c r="G70" s="49"/>
      <c r="H70" s="51"/>
      <c r="I70" s="51"/>
      <c r="J70" s="51"/>
      <c r="K70" s="51"/>
      <c r="L70" s="51"/>
      <c r="M70" s="51"/>
      <c r="N70" s="52"/>
      <c r="O70" s="51"/>
      <c r="P70" s="51"/>
      <c r="Q70" s="51"/>
    </row>
    <row r="71" spans="1:17" ht="12.75">
      <c r="A71" s="45" t="s">
        <v>106</v>
      </c>
      <c r="B71" s="46" t="s">
        <v>82</v>
      </c>
      <c r="C71" s="47" t="s">
        <v>52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2.75">
      <c r="A72" s="45"/>
      <c r="B72" s="46" t="s">
        <v>84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ht="12.75">
      <c r="A73" s="45"/>
      <c r="B73" s="46" t="s">
        <v>85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ht="12.75">
      <c r="A74" s="45"/>
      <c r="B74" s="46" t="s">
        <v>86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ht="12.75">
      <c r="A75" s="45"/>
      <c r="B75" s="46" t="s">
        <v>87</v>
      </c>
      <c r="C75" s="47"/>
      <c r="D75" s="47"/>
      <c r="E75" s="48">
        <f>SUM(E76:E79)</f>
        <v>4351456</v>
      </c>
      <c r="F75" s="48">
        <f>SUM(F76:F79)</f>
        <v>435146</v>
      </c>
      <c r="G75" s="48">
        <f>SUM(G76:G79)</f>
        <v>3916310</v>
      </c>
      <c r="H75" s="49">
        <f>SUM(I75,M75)</f>
        <v>2175728</v>
      </c>
      <c r="I75" s="49">
        <f>SUM(J75:L75)</f>
        <v>217573</v>
      </c>
      <c r="J75" s="49">
        <f>SUM(J76)</f>
        <v>217573</v>
      </c>
      <c r="K75" s="49">
        <f>SUM(K76)</f>
        <v>0</v>
      </c>
      <c r="L75" s="49">
        <f>SUM(L76)</f>
        <v>0</v>
      </c>
      <c r="M75" s="49">
        <f>SUM(N75:Q75)</f>
        <v>1958155</v>
      </c>
      <c r="N75" s="49">
        <f>SUM(N76)</f>
        <v>0</v>
      </c>
      <c r="O75" s="49">
        <f>SUM(O76)</f>
        <v>0</v>
      </c>
      <c r="P75" s="49">
        <f>SUM(P76)</f>
        <v>0</v>
      </c>
      <c r="Q75" s="49">
        <f>SUM(Q76)</f>
        <v>1958155</v>
      </c>
    </row>
    <row r="76" spans="1:17" ht="12.75">
      <c r="A76" s="45"/>
      <c r="B76" s="46" t="s">
        <v>88</v>
      </c>
      <c r="C76" s="47"/>
      <c r="D76" s="50">
        <v>90001</v>
      </c>
      <c r="E76" s="48">
        <f>SUM(F76:G76)</f>
        <v>2175728</v>
      </c>
      <c r="F76" s="48">
        <f>SUM(I76)</f>
        <v>217573</v>
      </c>
      <c r="G76" s="48">
        <f>SUM(M76)</f>
        <v>1958155</v>
      </c>
      <c r="H76" s="51">
        <f>SUM(I76+M76)</f>
        <v>2175728</v>
      </c>
      <c r="I76" s="51">
        <f>SUM(J76:L76)</f>
        <v>217573</v>
      </c>
      <c r="J76" s="51">
        <v>217573</v>
      </c>
      <c r="K76" s="51"/>
      <c r="L76" s="51"/>
      <c r="M76" s="51">
        <f>SUM(N76:Q76)</f>
        <v>1958155</v>
      </c>
      <c r="N76" s="52"/>
      <c r="O76" s="51"/>
      <c r="P76" s="51"/>
      <c r="Q76" s="51">
        <v>1958155</v>
      </c>
    </row>
    <row r="77" spans="1:17" ht="12.75">
      <c r="A77" s="45"/>
      <c r="B77" s="46" t="s">
        <v>89</v>
      </c>
      <c r="C77" s="47"/>
      <c r="D77" s="47"/>
      <c r="E77" s="48">
        <f>SUM(F77:G77)</f>
        <v>0</v>
      </c>
      <c r="F77" s="48"/>
      <c r="G77" s="48"/>
      <c r="H77" s="51"/>
      <c r="I77" s="51"/>
      <c r="J77" s="51"/>
      <c r="K77" s="51"/>
      <c r="L77" s="51"/>
      <c r="M77" s="51"/>
      <c r="N77" s="52"/>
      <c r="O77" s="51"/>
      <c r="P77" s="51"/>
      <c r="Q77" s="51"/>
    </row>
    <row r="78" spans="1:17" ht="12.75">
      <c r="A78" s="45"/>
      <c r="B78" s="46" t="s">
        <v>90</v>
      </c>
      <c r="C78" s="47">
        <f>SUM(D78:E78)</f>
        <v>4569029</v>
      </c>
      <c r="D78" s="50">
        <f>SUM(E78:F78)</f>
        <v>2393301</v>
      </c>
      <c r="E78" s="48">
        <f>SUM(F78:G78)</f>
        <v>2175728</v>
      </c>
      <c r="F78" s="48">
        <v>217573</v>
      </c>
      <c r="G78" s="48">
        <v>1958155</v>
      </c>
      <c r="H78" s="51"/>
      <c r="I78" s="51"/>
      <c r="J78" s="51"/>
      <c r="K78" s="51"/>
      <c r="L78" s="51"/>
      <c r="M78" s="51"/>
      <c r="N78" s="52"/>
      <c r="O78" s="51"/>
      <c r="P78" s="51"/>
      <c r="Q78" s="51"/>
    </row>
    <row r="79" spans="1:17" ht="12.75">
      <c r="A79" s="45"/>
      <c r="B79" s="53" t="s">
        <v>103</v>
      </c>
      <c r="C79" s="47"/>
      <c r="D79" s="50"/>
      <c r="E79" s="48">
        <f>SUM(F79:G79)</f>
        <v>0</v>
      </c>
      <c r="F79" s="49"/>
      <c r="G79" s="49"/>
      <c r="H79" s="51"/>
      <c r="I79" s="51"/>
      <c r="J79" s="51"/>
      <c r="K79" s="51"/>
      <c r="L79" s="51"/>
      <c r="M79" s="51"/>
      <c r="N79" s="52"/>
      <c r="O79" s="51"/>
      <c r="P79" s="51"/>
      <c r="Q79" s="51"/>
    </row>
    <row r="80" spans="1:17" ht="12.75" customHeight="1">
      <c r="A80" s="45" t="s">
        <v>107</v>
      </c>
      <c r="B80" s="46" t="s">
        <v>82</v>
      </c>
      <c r="C80" s="57" t="s">
        <v>108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2.75">
      <c r="A81" s="45"/>
      <c r="B81" s="46" t="s">
        <v>84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2.75">
      <c r="A82" s="45"/>
      <c r="B82" s="46" t="s">
        <v>85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12.75">
      <c r="A83" s="45"/>
      <c r="B83" s="46" t="s">
        <v>86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2.75">
      <c r="A84" s="45"/>
      <c r="B84" s="46" t="s">
        <v>87</v>
      </c>
      <c r="C84" s="47"/>
      <c r="D84" s="47"/>
      <c r="E84" s="48">
        <f>SUM(E85:E88)</f>
        <v>6521671</v>
      </c>
      <c r="F84" s="48">
        <f>SUM(F85:F88)</f>
        <v>1304352</v>
      </c>
      <c r="G84" s="48">
        <f>SUM(G85:G88)</f>
        <v>5217319</v>
      </c>
      <c r="H84" s="49">
        <f>SUM(I84,M84)</f>
        <v>5403540</v>
      </c>
      <c r="I84" s="49">
        <f>SUM(J84:L84)</f>
        <v>404224</v>
      </c>
      <c r="J84" s="49">
        <f>SUM(J85)</f>
        <v>404224</v>
      </c>
      <c r="K84" s="49">
        <f>SUM(K85)</f>
        <v>0</v>
      </c>
      <c r="L84" s="49">
        <f>SUM(L85)</f>
        <v>0</v>
      </c>
      <c r="M84" s="49">
        <f>SUM(N84:Q84)</f>
        <v>4999316</v>
      </c>
      <c r="N84" s="49">
        <f>SUM(N85)</f>
        <v>0</v>
      </c>
      <c r="O84" s="49">
        <f>SUM(O85)</f>
        <v>0</v>
      </c>
      <c r="P84" s="49">
        <f>SUM(P85)</f>
        <v>0</v>
      </c>
      <c r="Q84" s="49">
        <f>SUM(Q85)</f>
        <v>4999316</v>
      </c>
    </row>
    <row r="85" spans="1:17" ht="12.75">
      <c r="A85" s="45"/>
      <c r="B85" s="46" t="s">
        <v>88</v>
      </c>
      <c r="C85" s="47"/>
      <c r="D85" s="50">
        <v>90095</v>
      </c>
      <c r="E85" s="48">
        <f>SUM(F85:G85)</f>
        <v>5403540</v>
      </c>
      <c r="F85" s="48">
        <f>SUM(I85)</f>
        <v>404224</v>
      </c>
      <c r="G85" s="48">
        <f>SUM(M85)</f>
        <v>4999316</v>
      </c>
      <c r="H85" s="51">
        <f>SUM(I85+M85)</f>
        <v>5403540</v>
      </c>
      <c r="I85" s="51">
        <f>SUM(J85:L85)</f>
        <v>404224</v>
      </c>
      <c r="J85" s="51">
        <v>404224</v>
      </c>
      <c r="K85" s="51"/>
      <c r="L85" s="51"/>
      <c r="M85" s="51">
        <f>SUM(N85:Q85)</f>
        <v>4999316</v>
      </c>
      <c r="N85" s="52"/>
      <c r="O85" s="51"/>
      <c r="P85" s="51"/>
      <c r="Q85" s="51">
        <v>4999316</v>
      </c>
    </row>
    <row r="86" spans="1:17" ht="12.75">
      <c r="A86" s="45"/>
      <c r="B86" s="53" t="s">
        <v>89</v>
      </c>
      <c r="C86" s="47"/>
      <c r="D86" s="47"/>
      <c r="E86" s="48">
        <f>SUM(F86:G86)</f>
        <v>1118131</v>
      </c>
      <c r="F86" s="48">
        <v>900128</v>
      </c>
      <c r="G86" s="48">
        <v>218003</v>
      </c>
      <c r="H86" s="51"/>
      <c r="I86" s="51"/>
      <c r="J86" s="51"/>
      <c r="K86" s="51"/>
      <c r="L86" s="51"/>
      <c r="M86" s="51"/>
      <c r="N86" s="52"/>
      <c r="O86" s="51"/>
      <c r="P86" s="51"/>
      <c r="Q86" s="51"/>
    </row>
    <row r="87" spans="1:17" ht="12.75">
      <c r="A87" s="45"/>
      <c r="B87" s="46" t="s">
        <v>90</v>
      </c>
      <c r="C87" s="47"/>
      <c r="D87" s="47"/>
      <c r="E87" s="48">
        <f>SUM(F87:G87)</f>
        <v>0</v>
      </c>
      <c r="F87" s="48"/>
      <c r="G87" s="48"/>
      <c r="H87" s="51"/>
      <c r="I87" s="51"/>
      <c r="J87" s="51"/>
      <c r="K87" s="51"/>
      <c r="L87" s="51"/>
      <c r="M87" s="51"/>
      <c r="N87" s="52"/>
      <c r="O87" s="51"/>
      <c r="P87" s="51"/>
      <c r="Q87" s="51"/>
    </row>
    <row r="88" spans="1:17" ht="12.75">
      <c r="A88" s="45"/>
      <c r="B88" s="53" t="s">
        <v>103</v>
      </c>
      <c r="C88" s="47"/>
      <c r="D88" s="50"/>
      <c r="E88" s="48">
        <f>SUM(F88:G88)</f>
        <v>0</v>
      </c>
      <c r="F88" s="49"/>
      <c r="G88" s="49"/>
      <c r="H88" s="51"/>
      <c r="I88" s="51"/>
      <c r="J88" s="51"/>
      <c r="K88" s="51"/>
      <c r="L88" s="51"/>
      <c r="M88" s="51"/>
      <c r="N88" s="52"/>
      <c r="O88" s="51"/>
      <c r="P88" s="51"/>
      <c r="Q88" s="51"/>
    </row>
    <row r="89" spans="1:17" ht="12.75" customHeight="1">
      <c r="A89" s="42">
        <v>2</v>
      </c>
      <c r="B89" s="43" t="s">
        <v>109</v>
      </c>
      <c r="C89" s="47"/>
      <c r="D89" s="47"/>
      <c r="E89" s="58">
        <f>SUM(E94,E103,E112,E121,E130,E139)</f>
        <v>1194108.32</v>
      </c>
      <c r="F89" s="58">
        <f>SUM(F94,F103,F112,F121,F130,F139)</f>
        <v>298008.72</v>
      </c>
      <c r="G89" s="58">
        <f>SUM(G94,G103,G112,G121,G130,G139)</f>
        <v>896099.6000000001</v>
      </c>
      <c r="H89" s="58">
        <f>SUM(H94,H103,H112,H121,H130,H139)</f>
        <v>302185</v>
      </c>
      <c r="I89" s="58">
        <f>SUM(I94,I103,I112,I121,I130,I139)</f>
        <v>86876.44</v>
      </c>
      <c r="J89" s="58">
        <f>SUM(J94,J103,J112,J121,J130,J139)</f>
        <v>0</v>
      </c>
      <c r="K89" s="58">
        <f>SUM(K94,K103,K112,K121,K130,K139)</f>
        <v>0</v>
      </c>
      <c r="L89" s="58">
        <f>SUM(L94,L103,L112,L121,L130,L139)</f>
        <v>86876.44</v>
      </c>
      <c r="M89" s="58">
        <f>SUM(M94,M103,M112,M121,M130,M139)</f>
        <v>215308.56</v>
      </c>
      <c r="N89" s="58">
        <f>SUM(N94,N103,N112,N121,N130,N139)</f>
        <v>0</v>
      </c>
      <c r="O89" s="58">
        <f>SUM(O94,O103,O112,O121,O130,O139)</f>
        <v>0</v>
      </c>
      <c r="P89" s="58">
        <f>SUM(P94,P103,P112,P121,P130,P139)</f>
        <v>0</v>
      </c>
      <c r="Q89" s="58">
        <f>SUM(Q94,Q103,Q112,Q121,Q130,Q139)</f>
        <v>215308.56</v>
      </c>
    </row>
    <row r="90" spans="1:17" ht="12.75" customHeight="1">
      <c r="A90" s="45" t="s">
        <v>110</v>
      </c>
      <c r="B90" s="46" t="s">
        <v>82</v>
      </c>
      <c r="C90" s="47" t="s">
        <v>111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 ht="12.75">
      <c r="A91" s="45"/>
      <c r="B91" s="46" t="s">
        <v>84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1:17" ht="12.75">
      <c r="A92" s="45"/>
      <c r="B92" s="46" t="s">
        <v>85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 ht="12.75">
      <c r="A93" s="45"/>
      <c r="B93" s="46" t="s">
        <v>86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ht="12.75">
      <c r="A94" s="45"/>
      <c r="B94" s="46" t="s">
        <v>87</v>
      </c>
      <c r="C94" s="47"/>
      <c r="D94" s="47"/>
      <c r="E94" s="48">
        <f>SUM(E95:E98)</f>
        <v>120775</v>
      </c>
      <c r="F94" s="48">
        <f>SUM(F95:F98)</f>
        <v>21155</v>
      </c>
      <c r="G94" s="48">
        <f>SUM(G95:G98)</f>
        <v>99620</v>
      </c>
      <c r="H94" s="49">
        <f>SUM(I94,M94)</f>
        <v>3425</v>
      </c>
      <c r="I94" s="49">
        <f>SUM(J94:L94)</f>
        <v>3425</v>
      </c>
      <c r="J94" s="49">
        <f>SUM(J95)</f>
        <v>0</v>
      </c>
      <c r="K94" s="49">
        <f>SUM(K95)</f>
        <v>0</v>
      </c>
      <c r="L94" s="49">
        <f>SUM(L95)</f>
        <v>3425</v>
      </c>
      <c r="M94" s="49">
        <f>SUM(N94:Q94)</f>
        <v>0</v>
      </c>
      <c r="N94" s="49">
        <f>SUM(N95)</f>
        <v>0</v>
      </c>
      <c r="O94" s="49">
        <f>SUM(O95)</f>
        <v>0</v>
      </c>
      <c r="P94" s="49">
        <f>SUM(P95)</f>
        <v>0</v>
      </c>
      <c r="Q94" s="49">
        <f>SUM(Q95)</f>
        <v>0</v>
      </c>
    </row>
    <row r="95" spans="1:17" ht="12.75">
      <c r="A95" s="45"/>
      <c r="B95" s="46" t="s">
        <v>88</v>
      </c>
      <c r="C95" s="47"/>
      <c r="D95" s="50">
        <v>63001</v>
      </c>
      <c r="E95" s="48">
        <f>SUM(F95:G95)</f>
        <v>3425</v>
      </c>
      <c r="F95" s="48">
        <f>SUM(I95)</f>
        <v>3425</v>
      </c>
      <c r="G95" s="48">
        <f>SUM(M95)</f>
        <v>0</v>
      </c>
      <c r="H95" s="51">
        <f>SUM(I95+M95)</f>
        <v>3425</v>
      </c>
      <c r="I95" s="51">
        <f>SUM(J95:L95)</f>
        <v>3425</v>
      </c>
      <c r="J95" s="51"/>
      <c r="K95" s="51"/>
      <c r="L95" s="51">
        <v>3425</v>
      </c>
      <c r="M95" s="51">
        <f>SUM(N95:Q95)</f>
        <v>0</v>
      </c>
      <c r="N95" s="52"/>
      <c r="O95" s="51"/>
      <c r="P95" s="51"/>
      <c r="Q95" s="51"/>
    </row>
    <row r="96" spans="1:17" ht="12.75">
      <c r="A96" s="45"/>
      <c r="B96" s="53" t="s">
        <v>112</v>
      </c>
      <c r="C96" s="47"/>
      <c r="D96" s="47"/>
      <c r="E96" s="48">
        <f>SUM(F96:G96)</f>
        <v>117350</v>
      </c>
      <c r="F96" s="48">
        <v>17730</v>
      </c>
      <c r="G96" s="48">
        <v>99620</v>
      </c>
      <c r="H96" s="51"/>
      <c r="I96" s="51"/>
      <c r="J96" s="51"/>
      <c r="K96" s="51"/>
      <c r="L96" s="51"/>
      <c r="M96" s="51"/>
      <c r="N96" s="52"/>
      <c r="O96" s="51"/>
      <c r="P96" s="51"/>
      <c r="Q96" s="51"/>
    </row>
    <row r="97" spans="1:17" ht="12.75">
      <c r="A97" s="45"/>
      <c r="B97" s="46" t="s">
        <v>113</v>
      </c>
      <c r="C97" s="47"/>
      <c r="D97" s="47"/>
      <c r="E97" s="48">
        <f>SUM(F97:G97)</f>
        <v>0</v>
      </c>
      <c r="F97" s="48"/>
      <c r="G97" s="48"/>
      <c r="H97" s="51"/>
      <c r="I97" s="51"/>
      <c r="J97" s="51"/>
      <c r="K97" s="51"/>
      <c r="L97" s="51"/>
      <c r="M97" s="51"/>
      <c r="N97" s="52"/>
      <c r="O97" s="51"/>
      <c r="P97" s="51"/>
      <c r="Q97" s="51"/>
    </row>
    <row r="98" spans="1:17" ht="12.75">
      <c r="A98" s="45"/>
      <c r="B98" s="53" t="s">
        <v>90</v>
      </c>
      <c r="C98" s="47"/>
      <c r="D98" s="50"/>
      <c r="E98" s="48">
        <f>SUM(F98:G98)</f>
        <v>0</v>
      </c>
      <c r="F98" s="59"/>
      <c r="G98" s="59"/>
      <c r="H98" s="51"/>
      <c r="I98" s="51"/>
      <c r="J98" s="51"/>
      <c r="K98" s="51"/>
      <c r="L98" s="51"/>
      <c r="M98" s="51"/>
      <c r="N98" s="52"/>
      <c r="O98" s="51"/>
      <c r="P98" s="51"/>
      <c r="Q98" s="51"/>
    </row>
    <row r="99" spans="1:17" ht="12.75">
      <c r="A99" s="54" t="s">
        <v>114</v>
      </c>
      <c r="B99" s="46" t="s">
        <v>82</v>
      </c>
      <c r="C99" s="47" t="s">
        <v>115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1:17" ht="12.75">
      <c r="A100" s="54" t="s">
        <v>114</v>
      </c>
      <c r="B100" s="46" t="s">
        <v>84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 ht="12.75">
      <c r="A101" s="54" t="s">
        <v>116</v>
      </c>
      <c r="B101" s="46" t="s">
        <v>85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1:17" ht="12.75">
      <c r="A102" s="54" t="s">
        <v>117</v>
      </c>
      <c r="B102" s="46" t="s">
        <v>86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1:17" ht="12.75">
      <c r="A103" s="54" t="s">
        <v>118</v>
      </c>
      <c r="B103" s="46" t="s">
        <v>87</v>
      </c>
      <c r="C103" s="47"/>
      <c r="D103" s="47"/>
      <c r="E103" s="48">
        <f>SUM(E104:E107)</f>
        <v>44353.32</v>
      </c>
      <c r="F103" s="48">
        <f>SUM(F104:F107)</f>
        <v>0</v>
      </c>
      <c r="G103" s="48">
        <f>SUM(G104:G107)</f>
        <v>44353.32</v>
      </c>
      <c r="H103" s="49">
        <f>SUM(I103,M103)</f>
        <v>5300</v>
      </c>
      <c r="I103" s="49">
        <f>SUM(J103:L103)</f>
        <v>0</v>
      </c>
      <c r="J103" s="49">
        <f>SUM(J104)</f>
        <v>0</v>
      </c>
      <c r="K103" s="49">
        <f>SUM(K104)</f>
        <v>0</v>
      </c>
      <c r="L103" s="49">
        <f>SUM(L104)</f>
        <v>0</v>
      </c>
      <c r="M103" s="49">
        <f>SUM(N103:Q103)</f>
        <v>5300</v>
      </c>
      <c r="N103" s="49">
        <f>SUM(N104)</f>
        <v>0</v>
      </c>
      <c r="O103" s="49">
        <f>SUM(O104)</f>
        <v>0</v>
      </c>
      <c r="P103" s="49">
        <f>SUM(P104)</f>
        <v>0</v>
      </c>
      <c r="Q103" s="49">
        <f>SUM(Q104)</f>
        <v>5300</v>
      </c>
    </row>
    <row r="104" spans="1:17" ht="12.75">
      <c r="A104" s="54" t="s">
        <v>119</v>
      </c>
      <c r="B104" s="46" t="s">
        <v>88</v>
      </c>
      <c r="C104" s="47"/>
      <c r="D104" s="50">
        <v>63003</v>
      </c>
      <c r="E104" s="48">
        <f>SUM(F104:G104)</f>
        <v>5300</v>
      </c>
      <c r="F104" s="48">
        <f>SUM(I104)</f>
        <v>0</v>
      </c>
      <c r="G104" s="48">
        <f>SUM(M104)</f>
        <v>5300</v>
      </c>
      <c r="H104" s="51">
        <f>SUM(I104+M104)</f>
        <v>5300</v>
      </c>
      <c r="I104" s="51">
        <f>SUM(J104:L104)</f>
        <v>0</v>
      </c>
      <c r="J104" s="51"/>
      <c r="K104" s="51"/>
      <c r="L104" s="51"/>
      <c r="M104" s="51">
        <f>SUM(N104:Q104)</f>
        <v>5300</v>
      </c>
      <c r="N104" s="52"/>
      <c r="O104" s="51"/>
      <c r="P104" s="51"/>
      <c r="Q104" s="51">
        <v>5300</v>
      </c>
    </row>
    <row r="105" spans="1:17" ht="12.75">
      <c r="A105" s="54" t="s">
        <v>120</v>
      </c>
      <c r="B105" s="46" t="s">
        <v>121</v>
      </c>
      <c r="C105" s="47"/>
      <c r="D105" s="47"/>
      <c r="E105" s="48">
        <f>SUM(F105:G105)</f>
        <v>30792.56</v>
      </c>
      <c r="F105" s="48"/>
      <c r="G105" s="48">
        <v>30792.56</v>
      </c>
      <c r="H105" s="51"/>
      <c r="I105" s="51"/>
      <c r="J105" s="51"/>
      <c r="K105" s="51"/>
      <c r="L105" s="51"/>
      <c r="M105" s="51"/>
      <c r="N105" s="52"/>
      <c r="O105" s="51"/>
      <c r="P105" s="51"/>
      <c r="Q105" s="51"/>
    </row>
    <row r="106" spans="1:17" ht="12.75">
      <c r="A106" s="54" t="s">
        <v>122</v>
      </c>
      <c r="B106" s="53" t="s">
        <v>113</v>
      </c>
      <c r="C106" s="47"/>
      <c r="D106" s="47"/>
      <c r="E106" s="48">
        <f>SUM(F106:G106)</f>
        <v>8260.76</v>
      </c>
      <c r="F106" s="48"/>
      <c r="G106" s="48">
        <v>8260.76</v>
      </c>
      <c r="H106" s="51"/>
      <c r="I106" s="51"/>
      <c r="J106" s="51"/>
      <c r="K106" s="51"/>
      <c r="L106" s="51"/>
      <c r="M106" s="51"/>
      <c r="N106" s="52"/>
      <c r="O106" s="51"/>
      <c r="P106" s="51"/>
      <c r="Q106" s="51"/>
    </row>
    <row r="107" spans="1:17" ht="12.75">
      <c r="A107" s="54" t="s">
        <v>123</v>
      </c>
      <c r="B107" s="53" t="s">
        <v>124</v>
      </c>
      <c r="C107" s="47"/>
      <c r="D107" s="50"/>
      <c r="E107" s="48">
        <f>SUM(F107:G107)</f>
        <v>0</v>
      </c>
      <c r="F107" s="49"/>
      <c r="G107" s="49"/>
      <c r="H107" s="51"/>
      <c r="I107" s="51"/>
      <c r="J107" s="51"/>
      <c r="K107" s="51"/>
      <c r="L107" s="51"/>
      <c r="M107" s="51"/>
      <c r="N107" s="52"/>
      <c r="O107" s="51"/>
      <c r="P107" s="51"/>
      <c r="Q107" s="51"/>
    </row>
    <row r="108" spans="1:17" ht="12.75">
      <c r="A108" s="45" t="s">
        <v>125</v>
      </c>
      <c r="B108" s="46" t="s">
        <v>82</v>
      </c>
      <c r="C108" s="47" t="s">
        <v>126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1:17" ht="12.75">
      <c r="A109" s="45"/>
      <c r="B109" s="46" t="s">
        <v>84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ht="12.75">
      <c r="A110" s="45"/>
      <c r="B110" s="46" t="s">
        <v>85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1:17" ht="12.75">
      <c r="A111" s="45"/>
      <c r="B111" s="46" t="s">
        <v>86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ht="12.75">
      <c r="A112" s="45"/>
      <c r="B112" s="46" t="s">
        <v>87</v>
      </c>
      <c r="C112" s="47"/>
      <c r="D112" s="47"/>
      <c r="E112" s="48">
        <f>SUM(E113:E116)</f>
        <v>120000</v>
      </c>
      <c r="F112" s="48">
        <f>SUM(F113:F116)</f>
        <v>120000</v>
      </c>
      <c r="G112" s="48">
        <f>SUM(G113:G116)</f>
        <v>0</v>
      </c>
      <c r="H112" s="49">
        <f>SUM(I112,M112)</f>
        <v>20000</v>
      </c>
      <c r="I112" s="49">
        <f>SUM(J112:L112)</f>
        <v>20000</v>
      </c>
      <c r="J112" s="49">
        <f>SUM(J113)</f>
        <v>0</v>
      </c>
      <c r="K112" s="49">
        <f>SUM(K113)</f>
        <v>0</v>
      </c>
      <c r="L112" s="49">
        <f>SUM(L113)</f>
        <v>20000</v>
      </c>
      <c r="M112" s="49">
        <f>SUM(N112:Q112)</f>
        <v>0</v>
      </c>
      <c r="N112" s="49">
        <f>SUM(N113)</f>
        <v>0</v>
      </c>
      <c r="O112" s="49">
        <f>SUM(O113)</f>
        <v>0</v>
      </c>
      <c r="P112" s="49">
        <f>SUM(P113)</f>
        <v>0</v>
      </c>
      <c r="Q112" s="49">
        <f>SUM(Q113)</f>
        <v>0</v>
      </c>
    </row>
    <row r="113" spans="1:17" ht="12.75">
      <c r="A113" s="45"/>
      <c r="B113" s="46" t="s">
        <v>88</v>
      </c>
      <c r="C113" s="47"/>
      <c r="D113" s="50">
        <v>75075</v>
      </c>
      <c r="E113" s="48">
        <f>SUM(F113:G113)</f>
        <v>20000</v>
      </c>
      <c r="F113" s="48">
        <f>SUM(I113)</f>
        <v>20000</v>
      </c>
      <c r="G113" s="48">
        <f>SUM(M113)</f>
        <v>0</v>
      </c>
      <c r="H113" s="51">
        <f>SUM(I113+M113)</f>
        <v>20000</v>
      </c>
      <c r="I113" s="51">
        <f>SUM(J113:L113)</f>
        <v>20000</v>
      </c>
      <c r="J113" s="51"/>
      <c r="K113" s="51"/>
      <c r="L113" s="51">
        <v>20000</v>
      </c>
      <c r="M113" s="51">
        <f>SUM(N113:Q113)</f>
        <v>0</v>
      </c>
      <c r="N113" s="52"/>
      <c r="O113" s="51"/>
      <c r="P113" s="51"/>
      <c r="Q113" s="51"/>
    </row>
    <row r="114" spans="1:17" ht="12.75">
      <c r="A114" s="45"/>
      <c r="B114" s="46" t="s">
        <v>112</v>
      </c>
      <c r="C114" s="47"/>
      <c r="D114" s="47"/>
      <c r="E114" s="48">
        <f>SUM(F114:G114)</f>
        <v>43062</v>
      </c>
      <c r="F114" s="48">
        <v>43062</v>
      </c>
      <c r="G114" s="48"/>
      <c r="H114" s="51"/>
      <c r="I114" s="51"/>
      <c r="J114" s="51"/>
      <c r="K114" s="51"/>
      <c r="L114" s="51"/>
      <c r="M114" s="51"/>
      <c r="N114" s="52"/>
      <c r="O114" s="51"/>
      <c r="P114" s="51"/>
      <c r="Q114" s="51"/>
    </row>
    <row r="115" spans="1:17" ht="12.75">
      <c r="A115" s="45"/>
      <c r="B115" s="46" t="s">
        <v>90</v>
      </c>
      <c r="C115" s="47"/>
      <c r="D115" s="47"/>
      <c r="E115" s="48">
        <f>SUM(F115:G115)</f>
        <v>40000</v>
      </c>
      <c r="F115" s="48">
        <v>40000</v>
      </c>
      <c r="G115" s="48"/>
      <c r="H115" s="51"/>
      <c r="I115" s="51"/>
      <c r="J115" s="51"/>
      <c r="K115" s="51"/>
      <c r="L115" s="51"/>
      <c r="M115" s="51"/>
      <c r="N115" s="52"/>
      <c r="O115" s="51"/>
      <c r="P115" s="51"/>
      <c r="Q115" s="51"/>
    </row>
    <row r="116" spans="1:17" ht="12.75">
      <c r="A116" s="45"/>
      <c r="B116" s="53" t="s">
        <v>102</v>
      </c>
      <c r="C116" s="47"/>
      <c r="D116" s="50"/>
      <c r="E116" s="48">
        <f>SUM(F116:G116)</f>
        <v>16938</v>
      </c>
      <c r="F116" s="48">
        <v>16938</v>
      </c>
      <c r="G116" s="49"/>
      <c r="H116" s="51"/>
      <c r="I116" s="51"/>
      <c r="J116" s="51"/>
      <c r="K116" s="51"/>
      <c r="L116" s="51"/>
      <c r="M116" s="51"/>
      <c r="N116" s="52"/>
      <c r="O116" s="51"/>
      <c r="P116" s="51"/>
      <c r="Q116" s="51"/>
    </row>
    <row r="117" spans="1:17" ht="12.75">
      <c r="A117" s="45" t="s">
        <v>127</v>
      </c>
      <c r="B117" s="46" t="s">
        <v>82</v>
      </c>
      <c r="C117" s="47" t="s">
        <v>128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ht="12.75">
      <c r="A118" s="45"/>
      <c r="B118" s="46" t="s">
        <v>84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ht="12.75">
      <c r="A119" s="45"/>
      <c r="B119" s="46" t="s">
        <v>85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ht="12.75">
      <c r="A120" s="45"/>
      <c r="B120" s="46" t="s">
        <v>86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ht="12.75">
      <c r="A121" s="45"/>
      <c r="B121" s="46" t="s">
        <v>87</v>
      </c>
      <c r="C121" s="47"/>
      <c r="D121" s="47"/>
      <c r="E121" s="48">
        <f>SUM(E122:E125)</f>
        <v>26000</v>
      </c>
      <c r="F121" s="48">
        <f>SUM(F122:F125)</f>
        <v>26000</v>
      </c>
      <c r="G121" s="48">
        <f>SUM(G122:G125)</f>
        <v>0</v>
      </c>
      <c r="H121" s="49">
        <f>SUM(I121,M121)</f>
        <v>26000</v>
      </c>
      <c r="I121" s="49">
        <f>SUM(J121:L121)</f>
        <v>26000</v>
      </c>
      <c r="J121" s="49">
        <f>SUM(J122)</f>
        <v>0</v>
      </c>
      <c r="K121" s="49">
        <f>SUM(K122)</f>
        <v>0</v>
      </c>
      <c r="L121" s="49">
        <f>SUM(L122)</f>
        <v>26000</v>
      </c>
      <c r="M121" s="49">
        <f>SUM(N121:Q121)</f>
        <v>0</v>
      </c>
      <c r="N121" s="49">
        <f>SUM(N122)</f>
        <v>0</v>
      </c>
      <c r="O121" s="49">
        <f>SUM(O122)</f>
        <v>0</v>
      </c>
      <c r="P121" s="49">
        <f>SUM(P122)</f>
        <v>0</v>
      </c>
      <c r="Q121" s="49">
        <f>SUM(Q122)</f>
        <v>0</v>
      </c>
    </row>
    <row r="122" spans="1:17" ht="12.75">
      <c r="A122" s="45"/>
      <c r="B122" s="46" t="s">
        <v>88</v>
      </c>
      <c r="C122" s="47"/>
      <c r="D122" s="50">
        <v>75075</v>
      </c>
      <c r="E122" s="48">
        <f>SUM(F122:G122)</f>
        <v>26000</v>
      </c>
      <c r="F122" s="48">
        <f>SUM(I122)</f>
        <v>26000</v>
      </c>
      <c r="G122" s="48">
        <f>SUM(M122)</f>
        <v>0</v>
      </c>
      <c r="H122" s="51">
        <f>SUM(I122+M122)</f>
        <v>26000</v>
      </c>
      <c r="I122" s="51">
        <f>SUM(J122:L122)</f>
        <v>26000</v>
      </c>
      <c r="J122" s="51"/>
      <c r="K122" s="51"/>
      <c r="L122" s="51">
        <v>26000</v>
      </c>
      <c r="M122" s="51">
        <f>SUM(N122:Q122)</f>
        <v>0</v>
      </c>
      <c r="N122" s="52"/>
      <c r="O122" s="51"/>
      <c r="P122" s="51"/>
      <c r="Q122" s="51"/>
    </row>
    <row r="123" spans="1:17" ht="12.75">
      <c r="A123" s="45"/>
      <c r="B123" s="46" t="s">
        <v>112</v>
      </c>
      <c r="C123" s="47"/>
      <c r="D123" s="47"/>
      <c r="E123" s="48">
        <f>SUM(F123:G123)</f>
        <v>0</v>
      </c>
      <c r="F123" s="48"/>
      <c r="G123" s="48"/>
      <c r="H123" s="51"/>
      <c r="I123" s="51"/>
      <c r="J123" s="51"/>
      <c r="K123" s="51"/>
      <c r="L123" s="51"/>
      <c r="M123" s="51"/>
      <c r="N123" s="52"/>
      <c r="O123" s="51"/>
      <c r="P123" s="51"/>
      <c r="Q123" s="51"/>
    </row>
    <row r="124" spans="1:17" ht="12.75">
      <c r="A124" s="45"/>
      <c r="B124" s="46" t="s">
        <v>90</v>
      </c>
      <c r="C124" s="47"/>
      <c r="D124" s="47"/>
      <c r="E124" s="48">
        <f>SUM(F124:G124)</f>
        <v>0</v>
      </c>
      <c r="F124" s="48"/>
      <c r="G124" s="48"/>
      <c r="H124" s="51"/>
      <c r="I124" s="51"/>
      <c r="J124" s="51"/>
      <c r="K124" s="51"/>
      <c r="L124" s="51"/>
      <c r="M124" s="51"/>
      <c r="N124" s="52"/>
      <c r="O124" s="51"/>
      <c r="P124" s="51"/>
      <c r="Q124" s="51"/>
    </row>
    <row r="125" spans="1:17" ht="12.75">
      <c r="A125" s="45"/>
      <c r="B125" s="53" t="s">
        <v>102</v>
      </c>
      <c r="C125" s="47"/>
      <c r="D125" s="50"/>
      <c r="E125" s="48">
        <f>SUM(F125:G125)</f>
        <v>0</v>
      </c>
      <c r="F125" s="48"/>
      <c r="G125" s="49"/>
      <c r="H125" s="51"/>
      <c r="I125" s="51"/>
      <c r="J125" s="51"/>
      <c r="K125" s="51"/>
      <c r="L125" s="51"/>
      <c r="M125" s="51"/>
      <c r="N125" s="52"/>
      <c r="O125" s="51"/>
      <c r="P125" s="51"/>
      <c r="Q125" s="51"/>
    </row>
    <row r="126" spans="1:17" ht="12.75">
      <c r="A126" s="54" t="s">
        <v>129</v>
      </c>
      <c r="B126" s="46" t="s">
        <v>82</v>
      </c>
      <c r="C126" s="47" t="s">
        <v>130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ht="12.75">
      <c r="A127" s="54" t="s">
        <v>114</v>
      </c>
      <c r="B127" s="46" t="s">
        <v>84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ht="12.75">
      <c r="A128" s="54" t="s">
        <v>116</v>
      </c>
      <c r="B128" s="46" t="s">
        <v>85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2.75">
      <c r="A129" s="54" t="s">
        <v>117</v>
      </c>
      <c r="B129" s="46" t="s">
        <v>86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2.75">
      <c r="A130" s="54" t="s">
        <v>118</v>
      </c>
      <c r="B130" s="46" t="s">
        <v>87</v>
      </c>
      <c r="C130" s="47"/>
      <c r="D130" s="47"/>
      <c r="E130" s="48">
        <f>SUM(E131:E134)</f>
        <v>164260</v>
      </c>
      <c r="F130" s="48">
        <f>SUM(F131:F134)</f>
        <v>24639</v>
      </c>
      <c r="G130" s="48">
        <f>SUM(G131:G134)</f>
        <v>139621</v>
      </c>
      <c r="H130" s="49">
        <f>SUM(I130,M130)</f>
        <v>26020</v>
      </c>
      <c r="I130" s="49">
        <f>SUM(J130:L130)</f>
        <v>3903</v>
      </c>
      <c r="J130" s="49">
        <f>SUM(J131)</f>
        <v>0</v>
      </c>
      <c r="K130" s="49">
        <f>SUM(K131)</f>
        <v>0</v>
      </c>
      <c r="L130" s="49">
        <f>SUM(L131)</f>
        <v>3903</v>
      </c>
      <c r="M130" s="49">
        <f>SUM(M131)</f>
        <v>22117</v>
      </c>
      <c r="N130" s="49">
        <f>SUM(N131)</f>
        <v>0</v>
      </c>
      <c r="O130" s="49">
        <f>SUM(O131)</f>
        <v>0</v>
      </c>
      <c r="P130" s="49">
        <f>SUM(P131)</f>
        <v>0</v>
      </c>
      <c r="Q130" s="49">
        <f>SUM(Q131)</f>
        <v>22117</v>
      </c>
    </row>
    <row r="131" spans="1:17" ht="12.75">
      <c r="A131" s="54" t="s">
        <v>119</v>
      </c>
      <c r="B131" s="46" t="s">
        <v>88</v>
      </c>
      <c r="C131" s="47"/>
      <c r="D131" s="50">
        <v>80195</v>
      </c>
      <c r="E131" s="48">
        <f>SUM(F131:G131)</f>
        <v>26020</v>
      </c>
      <c r="F131" s="48">
        <f>SUM(I131)</f>
        <v>3903</v>
      </c>
      <c r="G131" s="48">
        <f>SUM(M131)</f>
        <v>22117</v>
      </c>
      <c r="H131" s="51">
        <f>SUM(I131+M131)</f>
        <v>26020</v>
      </c>
      <c r="I131" s="51">
        <f>SUM(J131:L131)</f>
        <v>3903</v>
      </c>
      <c r="J131" s="51"/>
      <c r="K131" s="51"/>
      <c r="L131" s="51">
        <v>3903</v>
      </c>
      <c r="M131" s="51">
        <f>SUM(N131:Q131)</f>
        <v>22117</v>
      </c>
      <c r="N131" s="52"/>
      <c r="O131" s="51"/>
      <c r="P131" s="51"/>
      <c r="Q131" s="51">
        <v>22117</v>
      </c>
    </row>
    <row r="132" spans="1:17" ht="12.75">
      <c r="A132" s="54" t="s">
        <v>120</v>
      </c>
      <c r="B132" s="46" t="s">
        <v>89</v>
      </c>
      <c r="C132" s="47"/>
      <c r="D132" s="47"/>
      <c r="E132" s="48">
        <f>SUM(F132:G132)</f>
        <v>59160</v>
      </c>
      <c r="F132" s="48">
        <v>8874</v>
      </c>
      <c r="G132" s="48">
        <v>50286</v>
      </c>
      <c r="H132" s="51"/>
      <c r="I132" s="51"/>
      <c r="J132" s="51"/>
      <c r="K132" s="51"/>
      <c r="L132" s="51"/>
      <c r="M132" s="51"/>
      <c r="N132" s="52"/>
      <c r="O132" s="51"/>
      <c r="P132" s="51"/>
      <c r="Q132" s="51"/>
    </row>
    <row r="133" spans="1:17" ht="12.75">
      <c r="A133" s="54" t="s">
        <v>122</v>
      </c>
      <c r="B133" s="53" t="s">
        <v>90</v>
      </c>
      <c r="C133" s="47"/>
      <c r="D133" s="47"/>
      <c r="E133" s="48">
        <f>SUM(F133:G133)</f>
        <v>15620</v>
      </c>
      <c r="F133" s="48">
        <v>2343</v>
      </c>
      <c r="G133" s="48">
        <v>13277</v>
      </c>
      <c r="H133" s="51"/>
      <c r="I133" s="51"/>
      <c r="J133" s="51"/>
      <c r="K133" s="51"/>
      <c r="L133" s="51"/>
      <c r="M133" s="51"/>
      <c r="N133" s="52"/>
      <c r="O133" s="51"/>
      <c r="P133" s="51"/>
      <c r="Q133" s="51"/>
    </row>
    <row r="134" spans="1:17" ht="12.75">
      <c r="A134" s="54" t="s">
        <v>123</v>
      </c>
      <c r="B134" s="53" t="s">
        <v>102</v>
      </c>
      <c r="C134" s="47"/>
      <c r="D134" s="50"/>
      <c r="E134" s="48">
        <f>SUM(F134:G134)</f>
        <v>63460</v>
      </c>
      <c r="F134" s="49">
        <v>9519</v>
      </c>
      <c r="G134" s="49">
        <v>53941</v>
      </c>
      <c r="H134" s="51"/>
      <c r="I134" s="51"/>
      <c r="J134" s="51"/>
      <c r="K134" s="51"/>
      <c r="L134" s="51"/>
      <c r="M134" s="51"/>
      <c r="N134" s="52"/>
      <c r="O134" s="51"/>
      <c r="P134" s="51"/>
      <c r="Q134" s="51"/>
    </row>
    <row r="135" spans="1:17" ht="12.75">
      <c r="A135" s="54" t="s">
        <v>131</v>
      </c>
      <c r="B135" s="46" t="s">
        <v>82</v>
      </c>
      <c r="C135" s="47" t="s">
        <v>132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2.75">
      <c r="A136" s="54" t="s">
        <v>114</v>
      </c>
      <c r="B136" s="46" t="s">
        <v>84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2.75">
      <c r="A137" s="54" t="s">
        <v>116</v>
      </c>
      <c r="B137" s="46" t="s">
        <v>85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2.75">
      <c r="A138" s="54" t="s">
        <v>117</v>
      </c>
      <c r="B138" s="46" t="s">
        <v>86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2.75">
      <c r="A139" s="54" t="s">
        <v>118</v>
      </c>
      <c r="B139" s="46" t="s">
        <v>87</v>
      </c>
      <c r="C139" s="47"/>
      <c r="D139" s="47"/>
      <c r="E139" s="48">
        <f>SUM(E140:E143)</f>
        <v>718720</v>
      </c>
      <c r="F139" s="48">
        <f>SUM(F140:F143)</f>
        <v>106214.72</v>
      </c>
      <c r="G139" s="48">
        <f>SUM(G140:G143)</f>
        <v>612505.28</v>
      </c>
      <c r="H139" s="49">
        <f>SUM(I139,M139)</f>
        <v>221440</v>
      </c>
      <c r="I139" s="49">
        <f>SUM(J139:L139)</f>
        <v>33548.44</v>
      </c>
      <c r="J139" s="49">
        <f>SUM(J140)</f>
        <v>0</v>
      </c>
      <c r="K139" s="49">
        <f>SUM(K140)</f>
        <v>0</v>
      </c>
      <c r="L139" s="49">
        <f>SUM(L140)</f>
        <v>33548.44</v>
      </c>
      <c r="M139" s="49">
        <f>SUM(N139:Q139)</f>
        <v>187891.56</v>
      </c>
      <c r="N139" s="49">
        <f>SUM(N140)</f>
        <v>0</v>
      </c>
      <c r="O139" s="49">
        <f>SUM(O140)</f>
        <v>0</v>
      </c>
      <c r="P139" s="49">
        <f>SUM(P140)</f>
        <v>0</v>
      </c>
      <c r="Q139" s="49">
        <f>SUM(Q140)</f>
        <v>187891.56</v>
      </c>
    </row>
    <row r="140" spans="1:17" ht="12.75">
      <c r="A140" s="54" t="s">
        <v>119</v>
      </c>
      <c r="B140" s="46" t="s">
        <v>88</v>
      </c>
      <c r="C140" s="47"/>
      <c r="D140" s="50">
        <v>85395</v>
      </c>
      <c r="E140" s="48">
        <f>SUM(F140:G140)</f>
        <v>221440</v>
      </c>
      <c r="F140" s="48">
        <f>SUM(I140)</f>
        <v>33548.44</v>
      </c>
      <c r="G140" s="48">
        <f>SUM(M140)</f>
        <v>187891.56</v>
      </c>
      <c r="H140" s="51">
        <f>SUM(I140+M140)</f>
        <v>221440</v>
      </c>
      <c r="I140" s="51">
        <f>SUM(J140:L140)</f>
        <v>33548.44</v>
      </c>
      <c r="J140" s="51"/>
      <c r="K140" s="51"/>
      <c r="L140" s="51">
        <v>33548.44</v>
      </c>
      <c r="M140" s="51">
        <f>SUM(N140:Q140)</f>
        <v>187891.56</v>
      </c>
      <c r="N140" s="52"/>
      <c r="O140" s="51"/>
      <c r="P140" s="51"/>
      <c r="Q140" s="51">
        <v>187891.56</v>
      </c>
    </row>
    <row r="141" spans="1:17" ht="12.75">
      <c r="A141" s="54" t="s">
        <v>120</v>
      </c>
      <c r="B141" s="46" t="s">
        <v>121</v>
      </c>
      <c r="C141" s="47"/>
      <c r="D141" s="47"/>
      <c r="E141" s="48">
        <f>SUM(F141:G141)</f>
        <v>343700</v>
      </c>
      <c r="F141" s="48">
        <v>49674.53</v>
      </c>
      <c r="G141" s="48">
        <v>294025.47</v>
      </c>
      <c r="H141" s="51"/>
      <c r="I141" s="51"/>
      <c r="J141" s="51"/>
      <c r="K141" s="51"/>
      <c r="L141" s="51"/>
      <c r="M141" s="51"/>
      <c r="N141" s="52"/>
      <c r="O141" s="51"/>
      <c r="P141" s="51"/>
      <c r="Q141" s="51"/>
    </row>
    <row r="142" spans="1:17" ht="12.75">
      <c r="A142" s="54" t="s">
        <v>122</v>
      </c>
      <c r="B142" s="53" t="s">
        <v>102</v>
      </c>
      <c r="C142" s="47"/>
      <c r="D142" s="47"/>
      <c r="E142" s="48">
        <f>SUM(F142:G142)</f>
        <v>153580</v>
      </c>
      <c r="F142" s="48">
        <v>22991.75</v>
      </c>
      <c r="G142" s="48">
        <v>130588.25</v>
      </c>
      <c r="H142" s="51"/>
      <c r="I142" s="51"/>
      <c r="J142" s="51"/>
      <c r="K142" s="51"/>
      <c r="L142" s="51"/>
      <c r="M142" s="51"/>
      <c r="N142" s="52"/>
      <c r="O142" s="51"/>
      <c r="P142" s="51"/>
      <c r="Q142" s="51"/>
    </row>
    <row r="143" spans="1:17" ht="12.75">
      <c r="A143" s="54" t="s">
        <v>123</v>
      </c>
      <c r="B143" s="53" t="s">
        <v>124</v>
      </c>
      <c r="C143" s="47"/>
      <c r="D143" s="50"/>
      <c r="E143" s="48">
        <f>SUM(F143:G143)</f>
        <v>0</v>
      </c>
      <c r="F143" s="49"/>
      <c r="G143" s="49"/>
      <c r="H143" s="51"/>
      <c r="I143" s="51"/>
      <c r="J143" s="51"/>
      <c r="K143" s="51"/>
      <c r="L143" s="51"/>
      <c r="M143" s="51"/>
      <c r="N143" s="52"/>
      <c r="O143" s="51"/>
      <c r="P143" s="51"/>
      <c r="Q143" s="51"/>
    </row>
    <row r="144" spans="1:17" ht="12.75">
      <c r="A144" s="60" t="s">
        <v>57</v>
      </c>
      <c r="B144" s="60"/>
      <c r="C144" s="60"/>
      <c r="D144" s="60"/>
      <c r="E144" s="61">
        <f>SUM(E13,E89)</f>
        <v>57748991.32</v>
      </c>
      <c r="F144" s="61">
        <f>SUM(F13,F89)</f>
        <v>12460384.72</v>
      </c>
      <c r="G144" s="61">
        <f>SUM(G13,G89)</f>
        <v>45288606.6</v>
      </c>
      <c r="H144" s="61">
        <f>SUM(H13,H89)</f>
        <v>21355756</v>
      </c>
      <c r="I144" s="61">
        <f>SUM(I13,I89)</f>
        <v>3358563.44</v>
      </c>
      <c r="J144" s="61">
        <f>SUM(J13,J89)</f>
        <v>2632687</v>
      </c>
      <c r="K144" s="61">
        <f>SUM(K13,K89)</f>
        <v>0</v>
      </c>
      <c r="L144" s="61">
        <f>SUM(L13,L89)</f>
        <v>725876.44</v>
      </c>
      <c r="M144" s="61">
        <f>SUM(M13,M89)</f>
        <v>17997192.56</v>
      </c>
      <c r="N144" s="61">
        <f>SUM(N13,N89)</f>
        <v>0</v>
      </c>
      <c r="O144" s="61">
        <f>SUM(O13,O89)</f>
        <v>0</v>
      </c>
      <c r="P144" s="61">
        <f>SUM(P13,P89)</f>
        <v>0</v>
      </c>
      <c r="Q144" s="61">
        <f>SUM(Q13,Q89)</f>
        <v>17997192.56</v>
      </c>
    </row>
    <row r="146" spans="1:10" ht="12.75">
      <c r="A146" s="62" t="s">
        <v>133</v>
      </c>
      <c r="B146" s="62"/>
      <c r="C146" s="62"/>
      <c r="D146" s="62"/>
      <c r="E146" s="62"/>
      <c r="F146" s="62"/>
      <c r="G146" s="62"/>
      <c r="H146" s="62"/>
      <c r="I146" s="62"/>
      <c r="J146" s="62"/>
    </row>
    <row r="147" ht="12.75">
      <c r="A147" s="33" t="s">
        <v>134</v>
      </c>
    </row>
    <row r="148" ht="12.75">
      <c r="A148" s="33" t="s">
        <v>135</v>
      </c>
    </row>
    <row r="202" ht="12.75" customHeight="1"/>
  </sheetData>
  <sheetProtection selectLockedCells="1" selectUnlockedCells="1"/>
  <mergeCells count="217"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14:A22"/>
    <mergeCell ref="C14:Q17"/>
    <mergeCell ref="C19:C22"/>
    <mergeCell ref="D19:D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A23:A32"/>
    <mergeCell ref="C23:Q26"/>
    <mergeCell ref="C28:C32"/>
    <mergeCell ref="D28:D32"/>
    <mergeCell ref="H28:H32"/>
    <mergeCell ref="I28:I32"/>
    <mergeCell ref="J28:J32"/>
    <mergeCell ref="K28:K32"/>
    <mergeCell ref="L28:L32"/>
    <mergeCell ref="M28:M32"/>
    <mergeCell ref="N28:N32"/>
    <mergeCell ref="O28:O32"/>
    <mergeCell ref="P28:P32"/>
    <mergeCell ref="Q28:Q32"/>
    <mergeCell ref="A33:A42"/>
    <mergeCell ref="C33:Q36"/>
    <mergeCell ref="C38:C42"/>
    <mergeCell ref="D38:D42"/>
    <mergeCell ref="H38:H42"/>
    <mergeCell ref="I38:I42"/>
    <mergeCell ref="J38:J42"/>
    <mergeCell ref="K38:K42"/>
    <mergeCell ref="L38:L42"/>
    <mergeCell ref="M38:M42"/>
    <mergeCell ref="N38:N42"/>
    <mergeCell ref="O38:O42"/>
    <mergeCell ref="P38:P42"/>
    <mergeCell ref="Q38:Q42"/>
    <mergeCell ref="A43:A52"/>
    <mergeCell ref="C43:Q46"/>
    <mergeCell ref="C48:C52"/>
    <mergeCell ref="D48:D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A53:A61"/>
    <mergeCell ref="C53:Q56"/>
    <mergeCell ref="C58:C61"/>
    <mergeCell ref="D58:D61"/>
    <mergeCell ref="H58:H61"/>
    <mergeCell ref="I58:I61"/>
    <mergeCell ref="J58:J61"/>
    <mergeCell ref="K58:K61"/>
    <mergeCell ref="L58:L61"/>
    <mergeCell ref="M58:M61"/>
    <mergeCell ref="N58:N61"/>
    <mergeCell ref="O58:O61"/>
    <mergeCell ref="P58:P61"/>
    <mergeCell ref="Q58:Q61"/>
    <mergeCell ref="A62:A70"/>
    <mergeCell ref="C62:Q65"/>
    <mergeCell ref="C67:C70"/>
    <mergeCell ref="D67:D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A71:A79"/>
    <mergeCell ref="C71:Q74"/>
    <mergeCell ref="C76:C79"/>
    <mergeCell ref="D76:D79"/>
    <mergeCell ref="H76:H79"/>
    <mergeCell ref="I76:I79"/>
    <mergeCell ref="J76:J79"/>
    <mergeCell ref="K76:K79"/>
    <mergeCell ref="L76:L79"/>
    <mergeCell ref="M76:M79"/>
    <mergeCell ref="N76:N79"/>
    <mergeCell ref="O76:O79"/>
    <mergeCell ref="P76:P79"/>
    <mergeCell ref="Q76:Q79"/>
    <mergeCell ref="A80:A88"/>
    <mergeCell ref="C80:Q83"/>
    <mergeCell ref="C85:C88"/>
    <mergeCell ref="D85:D88"/>
    <mergeCell ref="H85:H88"/>
    <mergeCell ref="I85:I88"/>
    <mergeCell ref="J85:J88"/>
    <mergeCell ref="K85:K88"/>
    <mergeCell ref="L85:L88"/>
    <mergeCell ref="M85:M88"/>
    <mergeCell ref="N85:N88"/>
    <mergeCell ref="O85:O88"/>
    <mergeCell ref="P85:P88"/>
    <mergeCell ref="Q85:Q88"/>
    <mergeCell ref="A90:A98"/>
    <mergeCell ref="C90:Q93"/>
    <mergeCell ref="C95:C98"/>
    <mergeCell ref="D95:D98"/>
    <mergeCell ref="H95:H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A99:A107"/>
    <mergeCell ref="C99:Q102"/>
    <mergeCell ref="C104:C107"/>
    <mergeCell ref="D104:D107"/>
    <mergeCell ref="H104:H107"/>
    <mergeCell ref="I104:I107"/>
    <mergeCell ref="J104:J107"/>
    <mergeCell ref="K104:K107"/>
    <mergeCell ref="L104:L107"/>
    <mergeCell ref="M104:M107"/>
    <mergeCell ref="N104:N107"/>
    <mergeCell ref="O104:O107"/>
    <mergeCell ref="P104:P107"/>
    <mergeCell ref="Q104:Q107"/>
    <mergeCell ref="A108:A116"/>
    <mergeCell ref="C108:Q111"/>
    <mergeCell ref="C113:C116"/>
    <mergeCell ref="D113:D116"/>
    <mergeCell ref="H113:H116"/>
    <mergeCell ref="I113:I116"/>
    <mergeCell ref="J113:J116"/>
    <mergeCell ref="K113:K116"/>
    <mergeCell ref="L113:L116"/>
    <mergeCell ref="M113:M116"/>
    <mergeCell ref="N113:N116"/>
    <mergeCell ref="O113:O116"/>
    <mergeCell ref="P113:P116"/>
    <mergeCell ref="Q113:Q116"/>
    <mergeCell ref="A117:A125"/>
    <mergeCell ref="C117:Q120"/>
    <mergeCell ref="C122:C125"/>
    <mergeCell ref="D122:D125"/>
    <mergeCell ref="H122:H125"/>
    <mergeCell ref="I122:I125"/>
    <mergeCell ref="J122:J125"/>
    <mergeCell ref="K122:K125"/>
    <mergeCell ref="L122:L125"/>
    <mergeCell ref="M122:M125"/>
    <mergeCell ref="N122:N125"/>
    <mergeCell ref="O122:O125"/>
    <mergeCell ref="P122:P125"/>
    <mergeCell ref="Q122:Q125"/>
    <mergeCell ref="A126:A134"/>
    <mergeCell ref="C126:Q129"/>
    <mergeCell ref="C131:C134"/>
    <mergeCell ref="D131:D134"/>
    <mergeCell ref="H131:H134"/>
    <mergeCell ref="I131:I134"/>
    <mergeCell ref="J131:J134"/>
    <mergeCell ref="K131:K134"/>
    <mergeCell ref="L131:L134"/>
    <mergeCell ref="M131:M134"/>
    <mergeCell ref="N131:N134"/>
    <mergeCell ref="O131:O134"/>
    <mergeCell ref="P131:P134"/>
    <mergeCell ref="Q131:Q134"/>
    <mergeCell ref="A135:A143"/>
    <mergeCell ref="C135:Q138"/>
    <mergeCell ref="C140:C143"/>
    <mergeCell ref="D140:D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0:Q143"/>
    <mergeCell ref="A144:D144"/>
    <mergeCell ref="A146:J146"/>
  </mergeCells>
  <printOptions/>
  <pageMargins left="0.7875" right="0.7875" top="0.4548611111111111" bottom="0.7875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="102" zoomScaleNormal="102" workbookViewId="0" topLeftCell="A1">
      <selection activeCell="J2" sqref="J2"/>
    </sheetView>
  </sheetViews>
  <sheetFormatPr defaultColWidth="12.00390625" defaultRowHeight="12.75"/>
  <cols>
    <col min="1" max="1" width="4.75390625" style="8" customWidth="1"/>
    <col min="2" max="2" width="6.75390625" style="8" customWidth="1"/>
    <col min="3" max="3" width="5.50390625" style="8" customWidth="1"/>
    <col min="4" max="5" width="11.375" style="8" customWidth="1"/>
    <col min="6" max="6" width="12.375" style="63" customWidth="1"/>
    <col min="7" max="7" width="12.875" style="8" customWidth="1"/>
    <col min="8" max="8" width="11.50390625" style="63" customWidth="1"/>
    <col min="9" max="9" width="12.50390625" style="0" customWidth="1"/>
    <col min="10" max="11" width="11.625" style="0" customWidth="1"/>
    <col min="12" max="12" width="9.25390625" style="0" customWidth="1"/>
    <col min="13" max="16384" width="11.625" style="0" customWidth="1"/>
  </cols>
  <sheetData>
    <row r="1" spans="1:12" ht="12.75">
      <c r="A1" s="64"/>
      <c r="B1" s="64"/>
      <c r="C1" s="64"/>
      <c r="D1" s="64"/>
      <c r="E1" s="64"/>
      <c r="F1" s="64"/>
      <c r="G1" s="64"/>
      <c r="H1"/>
      <c r="J1" s="5" t="s">
        <v>136</v>
      </c>
      <c r="L1" s="64"/>
    </row>
    <row r="2" spans="1:15" ht="12.75" customHeight="1">
      <c r="A2" s="64"/>
      <c r="B2" s="64"/>
      <c r="C2" s="64"/>
      <c r="D2" s="64"/>
      <c r="E2" s="64"/>
      <c r="F2" s="64"/>
      <c r="G2" s="64"/>
      <c r="H2"/>
      <c r="J2" s="5" t="s">
        <v>1</v>
      </c>
      <c r="L2" s="7"/>
      <c r="M2" s="65"/>
      <c r="N2" s="65"/>
      <c r="O2" s="66"/>
    </row>
    <row r="3" spans="1:15" ht="12.75">
      <c r="A3" s="64"/>
      <c r="B3" s="64"/>
      <c r="C3" s="64"/>
      <c r="D3" s="64"/>
      <c r="E3" s="64"/>
      <c r="F3" s="64"/>
      <c r="G3" s="64"/>
      <c r="H3"/>
      <c r="J3" s="5" t="s">
        <v>2</v>
      </c>
      <c r="L3" s="7"/>
      <c r="M3" s="65"/>
      <c r="N3" s="65"/>
      <c r="O3" s="66"/>
    </row>
    <row r="4" spans="1:15" ht="12.75">
      <c r="A4" s="64"/>
      <c r="B4" s="64"/>
      <c r="C4" s="64"/>
      <c r="D4" s="64"/>
      <c r="E4" s="64"/>
      <c r="F4" s="64"/>
      <c r="G4" s="64"/>
      <c r="H4"/>
      <c r="J4" s="5" t="s">
        <v>3</v>
      </c>
      <c r="L4" s="7"/>
      <c r="M4" s="65"/>
      <c r="N4" s="65"/>
      <c r="O4" s="66"/>
    </row>
    <row r="5" spans="1:15" ht="12.75">
      <c r="A5" s="64"/>
      <c r="B5" s="64"/>
      <c r="C5" s="64"/>
      <c r="D5" s="64"/>
      <c r="E5" s="64"/>
      <c r="F5" s="64"/>
      <c r="G5" s="64"/>
      <c r="H5" s="64"/>
      <c r="I5" s="64"/>
      <c r="J5" s="66"/>
      <c r="K5" s="66"/>
      <c r="L5" s="65"/>
      <c r="M5" s="65"/>
      <c r="N5" s="65"/>
      <c r="O5" s="66"/>
    </row>
    <row r="6" spans="1:12" ht="42" customHeight="1">
      <c r="A6" s="67" t="s">
        <v>137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.75">
      <c r="A7" s="68"/>
      <c r="B7" s="68"/>
      <c r="C7" s="68"/>
      <c r="D7" s="68"/>
      <c r="E7" s="68"/>
      <c r="F7" s="68"/>
      <c r="G7" s="68"/>
      <c r="H7" s="68"/>
      <c r="I7" s="69"/>
      <c r="J7" s="69"/>
      <c r="K7" s="69"/>
      <c r="L7" s="70" t="s">
        <v>5</v>
      </c>
    </row>
    <row r="8" spans="1:12" ht="12.75" customHeight="1">
      <c r="A8" s="71" t="s">
        <v>7</v>
      </c>
      <c r="B8" s="71" t="s">
        <v>138</v>
      </c>
      <c r="C8" s="72" t="s">
        <v>139</v>
      </c>
      <c r="D8" s="72" t="s">
        <v>140</v>
      </c>
      <c r="E8" s="72" t="s">
        <v>141</v>
      </c>
      <c r="F8" s="72"/>
      <c r="G8" s="72"/>
      <c r="H8" s="72"/>
      <c r="I8" s="72"/>
      <c r="J8" s="72"/>
      <c r="K8" s="72"/>
      <c r="L8" s="72"/>
    </row>
    <row r="9" spans="1:12" ht="12.75" customHeight="1">
      <c r="A9" s="71"/>
      <c r="B9" s="71"/>
      <c r="C9" s="72"/>
      <c r="D9" s="72"/>
      <c r="E9" s="72"/>
      <c r="F9" s="72" t="s">
        <v>142</v>
      </c>
      <c r="G9" s="72" t="s">
        <v>143</v>
      </c>
      <c r="H9" s="72" t="s">
        <v>69</v>
      </c>
      <c r="I9" s="72"/>
      <c r="J9" s="72"/>
      <c r="K9" s="72"/>
      <c r="L9" s="72"/>
    </row>
    <row r="10" spans="1:12" ht="12.75" customHeight="1">
      <c r="A10" s="71"/>
      <c r="B10" s="71"/>
      <c r="C10" s="72"/>
      <c r="D10" s="72"/>
      <c r="E10" s="72"/>
      <c r="F10" s="72"/>
      <c r="G10" s="72"/>
      <c r="H10" s="72" t="s">
        <v>144</v>
      </c>
      <c r="I10" s="72" t="s">
        <v>64</v>
      </c>
      <c r="J10" s="72"/>
      <c r="K10" s="72"/>
      <c r="L10" s="72" t="s">
        <v>145</v>
      </c>
    </row>
    <row r="11" spans="1:12" ht="12.75">
      <c r="A11" s="71"/>
      <c r="B11" s="71"/>
      <c r="C11" s="72"/>
      <c r="D11" s="72"/>
      <c r="E11" s="72"/>
      <c r="F11" s="72"/>
      <c r="G11" s="72"/>
      <c r="H11" s="72"/>
      <c r="I11" s="72" t="s">
        <v>146</v>
      </c>
      <c r="J11" s="72" t="s">
        <v>147</v>
      </c>
      <c r="K11" s="72" t="s">
        <v>148</v>
      </c>
      <c r="L11" s="72"/>
    </row>
    <row r="12" spans="1:12" ht="12.75">
      <c r="A12" s="73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73">
        <v>10</v>
      </c>
      <c r="K12" s="73">
        <v>11</v>
      </c>
      <c r="L12" s="73">
        <v>12</v>
      </c>
    </row>
    <row r="13" spans="1:12" ht="12.75">
      <c r="A13" s="74">
        <v>750</v>
      </c>
      <c r="B13" s="75">
        <v>75011</v>
      </c>
      <c r="C13" s="75">
        <v>2010</v>
      </c>
      <c r="D13" s="76">
        <v>161286</v>
      </c>
      <c r="E13" s="77"/>
      <c r="F13" s="76">
        <v>161286</v>
      </c>
      <c r="G13" s="78"/>
      <c r="H13" s="78"/>
      <c r="I13" s="78"/>
      <c r="J13" s="78"/>
      <c r="K13" s="78"/>
      <c r="L13" s="78"/>
    </row>
    <row r="14" spans="1:12" ht="12.75">
      <c r="A14" s="74"/>
      <c r="B14" s="75"/>
      <c r="C14" s="75" t="s">
        <v>149</v>
      </c>
      <c r="D14" s="75"/>
      <c r="E14" s="79">
        <f>SUM(E15:E18)</f>
        <v>161286</v>
      </c>
      <c r="F14" s="76"/>
      <c r="G14" s="80">
        <f>SUM(G15:G18)</f>
        <v>161286</v>
      </c>
      <c r="H14" s="80">
        <f>SUM(H15:H18)</f>
        <v>161286</v>
      </c>
      <c r="I14" s="80">
        <f>SUM(I15:I18)</f>
        <v>142750</v>
      </c>
      <c r="J14" s="80">
        <f>SUM(J15:J18)</f>
        <v>18536</v>
      </c>
      <c r="K14" s="80">
        <f>SUM(K15:K18)</f>
        <v>0</v>
      </c>
      <c r="L14" s="80">
        <f>SUM(L15:L18)</f>
        <v>0</v>
      </c>
    </row>
    <row r="15" spans="1:12" ht="12.75">
      <c r="A15" s="74"/>
      <c r="B15" s="75"/>
      <c r="C15" s="75">
        <v>4010</v>
      </c>
      <c r="D15" s="75"/>
      <c r="E15" s="77">
        <f>SUM(G15)</f>
        <v>130000</v>
      </c>
      <c r="F15" s="78"/>
      <c r="G15" s="78">
        <f>SUM(H15+L15)</f>
        <v>130000</v>
      </c>
      <c r="H15" s="78">
        <f>SUM(I15:K15)</f>
        <v>130000</v>
      </c>
      <c r="I15" s="78">
        <v>130000</v>
      </c>
      <c r="J15" s="78"/>
      <c r="K15" s="78"/>
      <c r="L15" s="78"/>
    </row>
    <row r="16" spans="1:12" ht="12.75">
      <c r="A16" s="74"/>
      <c r="B16" s="75"/>
      <c r="C16" s="75">
        <v>4040</v>
      </c>
      <c r="D16" s="75"/>
      <c r="E16" s="77">
        <f>SUM(G16)</f>
        <v>12750</v>
      </c>
      <c r="F16" s="78"/>
      <c r="G16" s="78">
        <f>SUM(H16+L16)</f>
        <v>12750</v>
      </c>
      <c r="H16" s="78">
        <f>SUM(I16:K16)</f>
        <v>12750</v>
      </c>
      <c r="I16" s="78">
        <v>12750</v>
      </c>
      <c r="J16" s="78"/>
      <c r="K16" s="78"/>
      <c r="L16" s="78"/>
    </row>
    <row r="17" spans="1:12" ht="12.75">
      <c r="A17" s="74"/>
      <c r="B17" s="75"/>
      <c r="C17" s="75">
        <v>4110</v>
      </c>
      <c r="D17" s="75"/>
      <c r="E17" s="77">
        <f>SUM(G17)</f>
        <v>15136</v>
      </c>
      <c r="F17" s="78"/>
      <c r="G17" s="78">
        <f>SUM(H17+L17)</f>
        <v>15136</v>
      </c>
      <c r="H17" s="78">
        <f>SUM(I17:K17)</f>
        <v>15136</v>
      </c>
      <c r="I17" s="78"/>
      <c r="J17" s="78">
        <v>15136</v>
      </c>
      <c r="K17" s="78"/>
      <c r="L17" s="78"/>
    </row>
    <row r="18" spans="1:12" ht="12.75">
      <c r="A18" s="74"/>
      <c r="B18" s="75"/>
      <c r="C18" s="75">
        <v>4120</v>
      </c>
      <c r="D18" s="75"/>
      <c r="E18" s="77">
        <f>SUM(G18)</f>
        <v>3400</v>
      </c>
      <c r="F18" s="78"/>
      <c r="G18" s="78">
        <f>SUM(H18+L18)</f>
        <v>3400</v>
      </c>
      <c r="H18" s="78">
        <f>SUM(I18:K18)</f>
        <v>3400</v>
      </c>
      <c r="I18" s="78"/>
      <c r="J18" s="78">
        <v>3400</v>
      </c>
      <c r="K18" s="78"/>
      <c r="L18" s="78"/>
    </row>
    <row r="19" spans="1:12" ht="12.75">
      <c r="A19" s="74">
        <v>751</v>
      </c>
      <c r="B19" s="75">
        <v>75101</v>
      </c>
      <c r="C19" s="75">
        <v>2010</v>
      </c>
      <c r="D19" s="76">
        <v>3400</v>
      </c>
      <c r="E19" s="77"/>
      <c r="F19" s="81">
        <v>3400</v>
      </c>
      <c r="G19" s="78"/>
      <c r="H19" s="78"/>
      <c r="I19" s="78"/>
      <c r="J19" s="78"/>
      <c r="K19" s="78"/>
      <c r="L19" s="78"/>
    </row>
    <row r="20" spans="1:12" ht="12.75">
      <c r="A20" s="74"/>
      <c r="B20" s="75"/>
      <c r="C20" s="75" t="s">
        <v>149</v>
      </c>
      <c r="D20" s="75"/>
      <c r="E20" s="79">
        <f>SUM(E21:E25)</f>
        <v>3400</v>
      </c>
      <c r="F20" s="76"/>
      <c r="G20" s="80">
        <f>SUM(G21:G25)</f>
        <v>3400</v>
      </c>
      <c r="H20" s="80">
        <f>SUM(H21:H25)</f>
        <v>3400</v>
      </c>
      <c r="I20" s="80">
        <f>SUM(I21:I25)</f>
        <v>1200</v>
      </c>
      <c r="J20" s="80">
        <f>SUM(J21:J25)</f>
        <v>219</v>
      </c>
      <c r="K20" s="80">
        <f>SUM(K21:K25)</f>
        <v>0</v>
      </c>
      <c r="L20" s="80">
        <f>SUM(L21:L25)</f>
        <v>0</v>
      </c>
    </row>
    <row r="21" spans="1:12" ht="12.75">
      <c r="A21" s="74"/>
      <c r="B21" s="75"/>
      <c r="C21" s="75">
        <v>4010</v>
      </c>
      <c r="D21" s="75"/>
      <c r="E21" s="77">
        <f>SUM(G21)</f>
        <v>1200</v>
      </c>
      <c r="F21" s="78"/>
      <c r="G21" s="78">
        <f>SUM(H21+L21)</f>
        <v>1200</v>
      </c>
      <c r="H21" s="78">
        <f>SUM(I21:K21)</f>
        <v>1200</v>
      </c>
      <c r="I21" s="82">
        <v>1200</v>
      </c>
      <c r="J21" s="82"/>
      <c r="K21" s="82"/>
      <c r="L21" s="82"/>
    </row>
    <row r="22" spans="1:12" ht="12.75">
      <c r="A22" s="74"/>
      <c r="B22" s="75"/>
      <c r="C22" s="75">
        <v>4110</v>
      </c>
      <c r="D22" s="75"/>
      <c r="E22" s="77">
        <f>SUM(G22)</f>
        <v>184</v>
      </c>
      <c r="F22" s="78"/>
      <c r="G22" s="78">
        <f>SUM(H22)</f>
        <v>184</v>
      </c>
      <c r="H22" s="78">
        <f>SUM(I22:K22)</f>
        <v>184</v>
      </c>
      <c r="I22" s="82"/>
      <c r="J22" s="82">
        <v>184</v>
      </c>
      <c r="K22" s="82"/>
      <c r="L22" s="82"/>
    </row>
    <row r="23" spans="1:12" ht="12.75">
      <c r="A23" s="74"/>
      <c r="B23" s="75"/>
      <c r="C23" s="75">
        <v>4120</v>
      </c>
      <c r="D23" s="75"/>
      <c r="E23" s="77">
        <f>SUM(G23)</f>
        <v>35</v>
      </c>
      <c r="F23" s="78"/>
      <c r="G23" s="78">
        <f>SUM(H23)</f>
        <v>35</v>
      </c>
      <c r="H23" s="78">
        <f>SUM(I23:K23)</f>
        <v>35</v>
      </c>
      <c r="I23" s="82"/>
      <c r="J23" s="82">
        <v>35</v>
      </c>
      <c r="K23" s="82"/>
      <c r="L23" s="82"/>
    </row>
    <row r="24" spans="1:12" ht="12.75">
      <c r="A24" s="74"/>
      <c r="B24" s="75"/>
      <c r="C24" s="75">
        <v>4210</v>
      </c>
      <c r="D24" s="75"/>
      <c r="E24" s="77">
        <f>SUM(G24)</f>
        <v>1081</v>
      </c>
      <c r="F24" s="78"/>
      <c r="G24" s="78">
        <f>SUM(H24)</f>
        <v>1081</v>
      </c>
      <c r="H24" s="78">
        <v>1081</v>
      </c>
      <c r="I24" s="78"/>
      <c r="J24" s="78"/>
      <c r="K24" s="78"/>
      <c r="L24" s="78"/>
    </row>
    <row r="25" spans="1:12" ht="12.75">
      <c r="A25" s="74"/>
      <c r="B25" s="75"/>
      <c r="C25" s="75">
        <v>4370</v>
      </c>
      <c r="D25" s="75"/>
      <c r="E25" s="77">
        <f>SUM(G25)</f>
        <v>900</v>
      </c>
      <c r="F25" s="78"/>
      <c r="G25" s="78">
        <f>SUM(H25)</f>
        <v>900</v>
      </c>
      <c r="H25" s="78">
        <v>900</v>
      </c>
      <c r="I25" s="78"/>
      <c r="J25" s="78"/>
      <c r="K25" s="78"/>
      <c r="L25" s="78"/>
    </row>
    <row r="26" spans="1:12" ht="12.75">
      <c r="A26" s="74">
        <v>852</v>
      </c>
      <c r="B26" s="75">
        <v>85212</v>
      </c>
      <c r="C26" s="75">
        <v>2010</v>
      </c>
      <c r="D26" s="76">
        <v>8160000</v>
      </c>
      <c r="E26" s="83"/>
      <c r="F26" s="76">
        <v>8160000</v>
      </c>
      <c r="G26" s="76"/>
      <c r="H26" s="76"/>
      <c r="I26" s="76"/>
      <c r="J26" s="76"/>
      <c r="K26" s="76"/>
      <c r="L26" s="76"/>
    </row>
    <row r="27" spans="1:12" ht="12.75">
      <c r="A27" s="74"/>
      <c r="B27" s="75"/>
      <c r="C27" s="75" t="s">
        <v>149</v>
      </c>
      <c r="D27" s="84"/>
      <c r="E27" s="79">
        <f>SUM(E28:E44)</f>
        <v>8160000</v>
      </c>
      <c r="F27" s="76"/>
      <c r="G27" s="80">
        <f>SUM(G28:G44)</f>
        <v>8160000</v>
      </c>
      <c r="H27" s="80">
        <f>SUM(H28:H44)</f>
        <v>8160000</v>
      </c>
      <c r="I27" s="80">
        <f>SUM(I28:I44)</f>
        <v>133043</v>
      </c>
      <c r="J27" s="80">
        <f>SUM(J28:J44)</f>
        <v>228188</v>
      </c>
      <c r="K27" s="80">
        <f>SUM(K28:K44)</f>
        <v>7702974</v>
      </c>
      <c r="L27" s="80">
        <f>SUM(L28:L44)</f>
        <v>0</v>
      </c>
    </row>
    <row r="28" spans="1:12" ht="12.75">
      <c r="A28" s="74"/>
      <c r="B28" s="75"/>
      <c r="C28" s="75">
        <v>3020</v>
      </c>
      <c r="D28" s="75"/>
      <c r="E28" s="77">
        <f>SUM(G28)</f>
        <v>600</v>
      </c>
      <c r="F28" s="78"/>
      <c r="G28" s="78">
        <f>SUM(H28+L28)</f>
        <v>600</v>
      </c>
      <c r="H28" s="78">
        <v>600</v>
      </c>
      <c r="I28" s="82"/>
      <c r="J28" s="82"/>
      <c r="K28" s="82"/>
      <c r="L28" s="82"/>
    </row>
    <row r="29" spans="1:12" ht="12.75">
      <c r="A29" s="74"/>
      <c r="B29" s="75"/>
      <c r="C29" s="75">
        <v>3110</v>
      </c>
      <c r="D29" s="75"/>
      <c r="E29" s="77">
        <f>SUM(G29)</f>
        <v>7702974</v>
      </c>
      <c r="F29" s="78"/>
      <c r="G29" s="78">
        <f>SUM(H29+L29)</f>
        <v>7702974</v>
      </c>
      <c r="H29" s="78">
        <f>SUM(I29:K29)</f>
        <v>7702974</v>
      </c>
      <c r="I29" s="78"/>
      <c r="J29" s="78"/>
      <c r="K29" s="78">
        <v>7702974</v>
      </c>
      <c r="L29" s="78"/>
    </row>
    <row r="30" spans="1:12" ht="12.75">
      <c r="A30" s="74"/>
      <c r="B30" s="75"/>
      <c r="C30" s="75">
        <v>4010</v>
      </c>
      <c r="D30" s="75"/>
      <c r="E30" s="77">
        <f>SUM(G30)</f>
        <v>123433</v>
      </c>
      <c r="F30" s="78"/>
      <c r="G30" s="78">
        <f>SUM(H30+L30)</f>
        <v>123433</v>
      </c>
      <c r="H30" s="78">
        <f>SUM(I30:K30)</f>
        <v>123433</v>
      </c>
      <c r="I30" s="78">
        <v>123433</v>
      </c>
      <c r="J30" s="78"/>
      <c r="K30" s="78"/>
      <c r="L30" s="78"/>
    </row>
    <row r="31" spans="1:12" ht="12.75">
      <c r="A31" s="74"/>
      <c r="B31" s="75"/>
      <c r="C31" s="75">
        <v>4040</v>
      </c>
      <c r="D31" s="75"/>
      <c r="E31" s="77">
        <f>SUM(G31)</f>
        <v>9610</v>
      </c>
      <c r="F31" s="78"/>
      <c r="G31" s="78">
        <f>SUM(H31+L31)</f>
        <v>9610</v>
      </c>
      <c r="H31" s="78">
        <f>SUM(I31:K31)</f>
        <v>9610</v>
      </c>
      <c r="I31" s="78">
        <v>9610</v>
      </c>
      <c r="J31" s="78"/>
      <c r="K31" s="78"/>
      <c r="L31" s="78"/>
    </row>
    <row r="32" spans="1:12" ht="12.75">
      <c r="A32" s="74"/>
      <c r="B32" s="75"/>
      <c r="C32" s="75">
        <v>4110</v>
      </c>
      <c r="D32" s="75"/>
      <c r="E32" s="77">
        <f>SUM(G32)</f>
        <v>224928</v>
      </c>
      <c r="F32" s="78"/>
      <c r="G32" s="78">
        <f>SUM(H32+L32)</f>
        <v>224928</v>
      </c>
      <c r="H32" s="78">
        <f>SUM(I32:K32)</f>
        <v>224928</v>
      </c>
      <c r="I32" s="78"/>
      <c r="J32" s="78">
        <v>224928</v>
      </c>
      <c r="K32" s="78"/>
      <c r="L32" s="78"/>
    </row>
    <row r="33" spans="1:12" ht="12.75">
      <c r="A33" s="74"/>
      <c r="B33" s="75"/>
      <c r="C33" s="75">
        <v>4120</v>
      </c>
      <c r="D33" s="75"/>
      <c r="E33" s="77">
        <f>SUM(G33)</f>
        <v>3260</v>
      </c>
      <c r="F33" s="78"/>
      <c r="G33" s="78">
        <f>SUM(H33+L33)</f>
        <v>3260</v>
      </c>
      <c r="H33" s="78">
        <f>SUM(I33:K33)</f>
        <v>3260</v>
      </c>
      <c r="I33" s="78"/>
      <c r="J33" s="78">
        <v>3260</v>
      </c>
      <c r="K33" s="78"/>
      <c r="L33" s="78"/>
    </row>
    <row r="34" spans="1:12" ht="12.75">
      <c r="A34" s="74"/>
      <c r="B34" s="75"/>
      <c r="C34" s="75">
        <v>4210</v>
      </c>
      <c r="D34" s="75"/>
      <c r="E34" s="77">
        <f>SUM(G34)</f>
        <v>24895</v>
      </c>
      <c r="F34" s="78"/>
      <c r="G34" s="78">
        <f>SUM(H34+L34)</f>
        <v>24895</v>
      </c>
      <c r="H34" s="78">
        <v>24895</v>
      </c>
      <c r="I34" s="78"/>
      <c r="J34" s="78"/>
      <c r="K34" s="78"/>
      <c r="L34" s="85"/>
    </row>
    <row r="35" spans="1:12" ht="12.75">
      <c r="A35" s="74"/>
      <c r="B35" s="75"/>
      <c r="C35" s="75">
        <v>4260</v>
      </c>
      <c r="D35" s="75"/>
      <c r="E35" s="77">
        <f>SUM(G35)</f>
        <v>25100</v>
      </c>
      <c r="F35" s="78"/>
      <c r="G35" s="78">
        <f>SUM(H35+L35)</f>
        <v>25100</v>
      </c>
      <c r="H35" s="78">
        <v>25100</v>
      </c>
      <c r="I35" s="78"/>
      <c r="J35" s="78"/>
      <c r="K35" s="78"/>
      <c r="L35" s="85"/>
    </row>
    <row r="36" spans="1:12" ht="12.75">
      <c r="A36" s="74"/>
      <c r="B36" s="75"/>
      <c r="C36" s="75">
        <v>4270</v>
      </c>
      <c r="D36" s="75"/>
      <c r="E36" s="77">
        <f>SUM(G36)</f>
        <v>3000</v>
      </c>
      <c r="F36" s="78"/>
      <c r="G36" s="78">
        <f>SUM(H36+L36)</f>
        <v>3000</v>
      </c>
      <c r="H36" s="78">
        <v>3000</v>
      </c>
      <c r="I36" s="78"/>
      <c r="J36" s="78"/>
      <c r="K36" s="78"/>
      <c r="L36" s="85"/>
    </row>
    <row r="37" spans="1:12" ht="12.75">
      <c r="A37" s="74"/>
      <c r="B37" s="75"/>
      <c r="C37" s="75">
        <v>4280</v>
      </c>
      <c r="D37" s="75"/>
      <c r="E37" s="77">
        <f>SUM(G37)</f>
        <v>300</v>
      </c>
      <c r="F37" s="78"/>
      <c r="G37" s="78">
        <f>SUM(H37+L37)</f>
        <v>300</v>
      </c>
      <c r="H37" s="78">
        <v>300</v>
      </c>
      <c r="I37" s="78"/>
      <c r="J37" s="78"/>
      <c r="K37" s="78"/>
      <c r="L37" s="85"/>
    </row>
    <row r="38" spans="1:12" ht="12.75">
      <c r="A38" s="74"/>
      <c r="B38" s="75"/>
      <c r="C38" s="75">
        <v>4300</v>
      </c>
      <c r="D38" s="75"/>
      <c r="E38" s="77">
        <f>SUM(G38)</f>
        <v>30000</v>
      </c>
      <c r="F38" s="78"/>
      <c r="G38" s="78">
        <f>SUM(H38+L38)</f>
        <v>30000</v>
      </c>
      <c r="H38" s="78">
        <v>30000</v>
      </c>
      <c r="I38" s="78"/>
      <c r="J38" s="78"/>
      <c r="K38" s="78"/>
      <c r="L38" s="85"/>
    </row>
    <row r="39" spans="1:12" ht="12.75">
      <c r="A39" s="74"/>
      <c r="B39" s="75"/>
      <c r="C39" s="75">
        <v>4350</v>
      </c>
      <c r="D39" s="75"/>
      <c r="E39" s="77">
        <f>SUM(G39)</f>
        <v>600</v>
      </c>
      <c r="F39" s="78"/>
      <c r="G39" s="78">
        <f>SUM(H39+L39)</f>
        <v>600</v>
      </c>
      <c r="H39" s="78">
        <v>600</v>
      </c>
      <c r="I39" s="78"/>
      <c r="J39" s="78"/>
      <c r="K39" s="78"/>
      <c r="L39" s="85"/>
    </row>
    <row r="40" spans="1:12" ht="12.75">
      <c r="A40" s="74"/>
      <c r="B40" s="75"/>
      <c r="C40" s="75">
        <v>4370</v>
      </c>
      <c r="D40" s="75"/>
      <c r="E40" s="77">
        <f>SUM(G40)</f>
        <v>800</v>
      </c>
      <c r="F40" s="78"/>
      <c r="G40" s="78">
        <f>SUM(H40+L40)</f>
        <v>800</v>
      </c>
      <c r="H40" s="78">
        <v>800</v>
      </c>
      <c r="I40" s="78"/>
      <c r="J40" s="78"/>
      <c r="K40" s="78"/>
      <c r="L40" s="85"/>
    </row>
    <row r="41" spans="1:12" ht="12.75">
      <c r="A41" s="74"/>
      <c r="B41" s="75"/>
      <c r="C41" s="75">
        <v>4410</v>
      </c>
      <c r="D41" s="75"/>
      <c r="E41" s="77">
        <f>SUM(G41)</f>
        <v>700</v>
      </c>
      <c r="F41" s="78"/>
      <c r="G41" s="78">
        <f>SUM(H41+L41)</f>
        <v>700</v>
      </c>
      <c r="H41" s="78">
        <v>700</v>
      </c>
      <c r="I41" s="78"/>
      <c r="J41" s="78"/>
      <c r="K41" s="78"/>
      <c r="L41" s="85"/>
    </row>
    <row r="42" spans="1:12" ht="12.75">
      <c r="A42" s="74"/>
      <c r="B42" s="75"/>
      <c r="C42" s="75">
        <v>4430</v>
      </c>
      <c r="D42" s="75"/>
      <c r="E42" s="77">
        <f>SUM(G42)</f>
        <v>1000</v>
      </c>
      <c r="F42" s="78"/>
      <c r="G42" s="78">
        <f>SUM(H42+L42)</f>
        <v>1000</v>
      </c>
      <c r="H42" s="78">
        <v>1000</v>
      </c>
      <c r="I42" s="78"/>
      <c r="J42" s="78"/>
      <c r="K42" s="78"/>
      <c r="L42" s="85"/>
    </row>
    <row r="43" spans="1:12" ht="12.75">
      <c r="A43" s="74"/>
      <c r="B43" s="75"/>
      <c r="C43" s="75">
        <v>4440</v>
      </c>
      <c r="D43" s="75"/>
      <c r="E43" s="77">
        <f>SUM(G43)</f>
        <v>4800</v>
      </c>
      <c r="F43" s="78"/>
      <c r="G43" s="78">
        <f>SUM(H43+L43)</f>
        <v>4800</v>
      </c>
      <c r="H43" s="78">
        <v>4800</v>
      </c>
      <c r="I43" s="78"/>
      <c r="J43" s="78"/>
      <c r="K43" s="78"/>
      <c r="L43" s="85"/>
    </row>
    <row r="44" spans="1:12" ht="12.75">
      <c r="A44" s="74"/>
      <c r="B44" s="75"/>
      <c r="C44" s="75">
        <v>4700</v>
      </c>
      <c r="D44" s="75"/>
      <c r="E44" s="77">
        <f>SUM(G44)</f>
        <v>4000</v>
      </c>
      <c r="F44" s="78"/>
      <c r="G44" s="78">
        <f>SUM(H44+L44)</f>
        <v>4000</v>
      </c>
      <c r="H44" s="78">
        <v>4000</v>
      </c>
      <c r="I44" s="78"/>
      <c r="J44" s="78"/>
      <c r="K44" s="78"/>
      <c r="L44" s="85"/>
    </row>
    <row r="45" spans="1:12" ht="12.75">
      <c r="A45" s="74">
        <v>852</v>
      </c>
      <c r="B45" s="75">
        <v>85213</v>
      </c>
      <c r="C45" s="75">
        <v>2010</v>
      </c>
      <c r="D45" s="76">
        <v>16000</v>
      </c>
      <c r="E45" s="83"/>
      <c r="F45" s="76">
        <v>16000</v>
      </c>
      <c r="G45" s="76"/>
      <c r="H45" s="76"/>
      <c r="I45" s="76"/>
      <c r="J45" s="76"/>
      <c r="K45" s="76"/>
      <c r="L45" s="76"/>
    </row>
    <row r="46" spans="1:12" ht="12.75">
      <c r="A46" s="74"/>
      <c r="B46" s="75"/>
      <c r="C46" s="75" t="s">
        <v>149</v>
      </c>
      <c r="D46" s="84"/>
      <c r="E46" s="79">
        <f>SUM(E47)</f>
        <v>16000</v>
      </c>
      <c r="F46" s="76"/>
      <c r="G46" s="80">
        <f>SUM(G47)</f>
        <v>16000</v>
      </c>
      <c r="H46" s="80">
        <f>SUM(H47)</f>
        <v>16000</v>
      </c>
      <c r="I46" s="80">
        <f>SUM(I47)</f>
        <v>0</v>
      </c>
      <c r="J46" s="80">
        <f>SUM(J47)</f>
        <v>16000</v>
      </c>
      <c r="K46" s="80">
        <f>SUM(K47)</f>
        <v>0</v>
      </c>
      <c r="L46" s="80">
        <f>SUM(L47)</f>
        <v>0</v>
      </c>
    </row>
    <row r="47" spans="1:12" ht="12.75">
      <c r="A47" s="74"/>
      <c r="B47" s="75"/>
      <c r="C47" s="75">
        <v>4130</v>
      </c>
      <c r="D47" s="75"/>
      <c r="E47" s="77">
        <f>SUM(G47)</f>
        <v>16000</v>
      </c>
      <c r="F47" s="78"/>
      <c r="G47" s="78">
        <f>SUM(H47+L47)</f>
        <v>16000</v>
      </c>
      <c r="H47" s="78">
        <f>SUM(I47:K47)</f>
        <v>16000</v>
      </c>
      <c r="I47" s="78"/>
      <c r="J47" s="78">
        <v>16000</v>
      </c>
      <c r="K47" s="78"/>
      <c r="L47" s="78"/>
    </row>
    <row r="48" spans="1:12" ht="12.75">
      <c r="A48" s="86" t="s">
        <v>150</v>
      </c>
      <c r="B48" s="86"/>
      <c r="C48" s="86"/>
      <c r="D48" s="87">
        <f>SUM(D13,D19,D26,D45)</f>
        <v>8340686</v>
      </c>
      <c r="E48" s="83">
        <f>SUM(E14,E20,E27,E46)</f>
        <v>8340686</v>
      </c>
      <c r="F48" s="87">
        <f>SUM(F13,F19,F26,F45)</f>
        <v>8340686</v>
      </c>
      <c r="G48" s="76">
        <f>SUM(G14,G20,G27,G46)</f>
        <v>8340686</v>
      </c>
      <c r="H48" s="76">
        <f>SUM(H14,H20,H27,H46)</f>
        <v>8340686</v>
      </c>
      <c r="I48" s="76">
        <f>SUM(I14,I20,I27,I46)</f>
        <v>276993</v>
      </c>
      <c r="J48" s="76">
        <f>SUM(J14,J20,J27,J46)</f>
        <v>262943</v>
      </c>
      <c r="K48" s="76">
        <f>SUM(K14,K20,K27,K46)</f>
        <v>7702974</v>
      </c>
      <c r="L48" s="76">
        <f>SUM(L14,L20,L27,L46)</f>
        <v>0</v>
      </c>
    </row>
    <row r="49" spans="2:9" ht="12.75">
      <c r="B49" s="88"/>
      <c r="I49" s="89"/>
    </row>
    <row r="50" ht="12.75">
      <c r="I50" s="89"/>
    </row>
    <row r="51" ht="12.75">
      <c r="I51" s="89"/>
    </row>
    <row r="52" spans="9:12" ht="12.75">
      <c r="I52" s="89"/>
      <c r="L52" s="8"/>
    </row>
    <row r="53" ht="12.75">
      <c r="I53" s="89"/>
    </row>
    <row r="54" ht="12.75">
      <c r="I54" s="89"/>
    </row>
    <row r="55" spans="9:12" ht="12.75">
      <c r="I55" s="89"/>
      <c r="L55" s="8"/>
    </row>
    <row r="56" ht="12.75">
      <c r="I56" s="89"/>
    </row>
    <row r="57" ht="12.75">
      <c r="I57" s="89"/>
    </row>
    <row r="58" ht="12.75">
      <c r="I58" s="89"/>
    </row>
    <row r="59" ht="12.75">
      <c r="I59" s="89"/>
    </row>
    <row r="63" ht="12.75">
      <c r="L63" s="8"/>
    </row>
    <row r="336" ht="23.25" customHeight="1"/>
  </sheetData>
  <sheetProtection selectLockedCells="1" selectUnlockedCells="1"/>
  <mergeCells count="14">
    <mergeCell ref="A6:L6"/>
    <mergeCell ref="A8:A11"/>
    <mergeCell ref="B8:B11"/>
    <mergeCell ref="C8:C11"/>
    <mergeCell ref="D8:D11"/>
    <mergeCell ref="E8:E11"/>
    <mergeCell ref="F8:L8"/>
    <mergeCell ref="F9:F11"/>
    <mergeCell ref="G9:G11"/>
    <mergeCell ref="H9:L9"/>
    <mergeCell ref="H10:H11"/>
    <mergeCell ref="I10:K10"/>
    <mergeCell ref="L10:L11"/>
    <mergeCell ref="A48:C48"/>
  </mergeCells>
  <printOptions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5"/>
  <sheetViews>
    <sheetView zoomScale="102" zoomScaleNormal="102" workbookViewId="0" topLeftCell="A1">
      <selection activeCell="J2" sqref="J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12.75">
      <c r="A1" s="90"/>
      <c r="B1" s="90"/>
      <c r="C1" s="90"/>
      <c r="D1" s="90"/>
      <c r="E1" s="90"/>
      <c r="F1" s="90"/>
      <c r="G1" s="90"/>
      <c r="H1" s="5"/>
      <c r="I1" s="4"/>
      <c r="J1" s="5" t="s">
        <v>151</v>
      </c>
    </row>
    <row r="2" spans="1:12" ht="12.75" customHeight="1">
      <c r="A2" s="90"/>
      <c r="B2" s="90"/>
      <c r="C2" s="90"/>
      <c r="D2" s="90"/>
      <c r="E2" s="90"/>
      <c r="F2" s="90"/>
      <c r="G2" s="90"/>
      <c r="H2" s="5"/>
      <c r="I2" s="6"/>
      <c r="J2" s="5" t="s">
        <v>1</v>
      </c>
      <c r="K2" s="7"/>
      <c r="L2" s="65"/>
    </row>
    <row r="3" spans="1:12" ht="12.75">
      <c r="A3" s="90"/>
      <c r="B3" s="90"/>
      <c r="C3" s="90"/>
      <c r="D3" s="90"/>
      <c r="E3" s="90"/>
      <c r="F3" s="90"/>
      <c r="G3" s="90"/>
      <c r="H3" s="5"/>
      <c r="I3" s="8"/>
      <c r="J3" s="5" t="s">
        <v>2</v>
      </c>
      <c r="K3" s="7"/>
      <c r="L3" s="65"/>
    </row>
    <row r="4" spans="1:12" ht="12.75">
      <c r="A4" s="90"/>
      <c r="B4" s="90"/>
      <c r="C4" s="90"/>
      <c r="D4" s="90"/>
      <c r="E4" s="90"/>
      <c r="F4" s="90"/>
      <c r="G4" s="90"/>
      <c r="H4" s="5"/>
      <c r="I4" s="8"/>
      <c r="J4" s="5" t="s">
        <v>3</v>
      </c>
      <c r="K4" s="7"/>
      <c r="L4" s="65"/>
    </row>
    <row r="5" spans="1:12" ht="12.75">
      <c r="A5" s="90"/>
      <c r="B5" s="90"/>
      <c r="C5" s="90"/>
      <c r="D5" s="90"/>
      <c r="E5" s="90"/>
      <c r="F5" s="90"/>
      <c r="G5" s="90"/>
      <c r="H5" s="5"/>
      <c r="I5" s="90"/>
      <c r="J5" s="65"/>
      <c r="K5" s="65"/>
      <c r="L5" s="65"/>
    </row>
    <row r="6" spans="1:10" ht="45" customHeight="1">
      <c r="A6" s="90" t="s">
        <v>152</v>
      </c>
      <c r="B6" s="90"/>
      <c r="C6" s="90"/>
      <c r="D6" s="90"/>
      <c r="E6" s="90"/>
      <c r="F6" s="90"/>
      <c r="G6" s="90"/>
      <c r="H6" s="90"/>
      <c r="I6" s="90"/>
      <c r="J6" s="90"/>
    </row>
    <row r="8" spans="10:11" ht="12.75">
      <c r="J8" s="91"/>
      <c r="K8" s="91" t="s">
        <v>5</v>
      </c>
    </row>
    <row r="9" spans="1:79" ht="20.25" customHeight="1">
      <c r="A9" s="92" t="s">
        <v>7</v>
      </c>
      <c r="B9" s="92" t="s">
        <v>138</v>
      </c>
      <c r="C9" s="93" t="s">
        <v>9</v>
      </c>
      <c r="D9" s="94" t="s">
        <v>153</v>
      </c>
      <c r="E9" s="94" t="s">
        <v>154</v>
      </c>
      <c r="F9" s="94" t="s">
        <v>155</v>
      </c>
      <c r="G9" s="94"/>
      <c r="H9" s="94"/>
      <c r="I9" s="94"/>
      <c r="J9" s="94"/>
      <c r="K9" s="94"/>
      <c r="L9" s="94"/>
      <c r="BX9" s="1"/>
      <c r="BY9" s="1"/>
      <c r="BZ9" s="1"/>
      <c r="CA9" s="1"/>
    </row>
    <row r="10" spans="1:79" ht="18" customHeight="1">
      <c r="A10" s="92"/>
      <c r="B10" s="92"/>
      <c r="C10" s="93"/>
      <c r="D10" s="94"/>
      <c r="E10" s="94"/>
      <c r="F10" s="94" t="s">
        <v>156</v>
      </c>
      <c r="G10" s="94" t="s">
        <v>157</v>
      </c>
      <c r="H10" s="94" t="s">
        <v>144</v>
      </c>
      <c r="I10" s="94" t="s">
        <v>64</v>
      </c>
      <c r="J10" s="94"/>
      <c r="K10" s="94"/>
      <c r="L10" s="94" t="s">
        <v>158</v>
      </c>
      <c r="BX10" s="1"/>
      <c r="BY10" s="1"/>
      <c r="BZ10" s="1"/>
      <c r="CA10" s="1"/>
    </row>
    <row r="11" spans="1:79" ht="69" customHeight="1">
      <c r="A11" s="92"/>
      <c r="B11" s="92"/>
      <c r="C11" s="93"/>
      <c r="D11" s="94"/>
      <c r="E11" s="94"/>
      <c r="F11" s="94"/>
      <c r="G11" s="94"/>
      <c r="H11" s="94"/>
      <c r="I11" s="94" t="s">
        <v>146</v>
      </c>
      <c r="J11" s="94" t="s">
        <v>159</v>
      </c>
      <c r="K11" s="94" t="s">
        <v>160</v>
      </c>
      <c r="L11" s="94"/>
      <c r="BX11" s="1"/>
      <c r="BY11" s="1"/>
      <c r="BZ11" s="1"/>
      <c r="CA11" s="1"/>
    </row>
    <row r="12" spans="1:79" ht="8.2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BX12" s="1"/>
      <c r="BY12" s="1"/>
      <c r="BZ12" s="1"/>
      <c r="CA12" s="1"/>
    </row>
    <row r="13" spans="1:79" ht="19.5" customHeight="1">
      <c r="A13" s="95">
        <v>600</v>
      </c>
      <c r="B13" s="95">
        <v>60013</v>
      </c>
      <c r="C13" s="95">
        <v>2330</v>
      </c>
      <c r="D13" s="96">
        <v>10000</v>
      </c>
      <c r="E13" s="96">
        <v>10000</v>
      </c>
      <c r="F13" s="96">
        <v>10000</v>
      </c>
      <c r="G13" s="96">
        <v>10000</v>
      </c>
      <c r="H13" s="96">
        <v>10000</v>
      </c>
      <c r="I13" s="97"/>
      <c r="J13" s="97"/>
      <c r="K13" s="97"/>
      <c r="L13" s="97"/>
      <c r="BX13" s="1"/>
      <c r="BY13" s="1"/>
      <c r="BZ13" s="1"/>
      <c r="CA13" s="1"/>
    </row>
    <row r="14" spans="1:79" ht="19.5" customHeight="1">
      <c r="A14" s="98">
        <v>750</v>
      </c>
      <c r="B14" s="98">
        <v>75075</v>
      </c>
      <c r="C14" s="98">
        <v>2319</v>
      </c>
      <c r="D14" s="97"/>
      <c r="E14" s="97">
        <v>46000</v>
      </c>
      <c r="F14" s="97"/>
      <c r="G14" s="97"/>
      <c r="H14" s="97"/>
      <c r="I14" s="97"/>
      <c r="J14" s="97"/>
      <c r="K14" s="97"/>
      <c r="L14" s="97"/>
      <c r="BX14" s="1"/>
      <c r="BY14" s="1"/>
      <c r="BZ14" s="1"/>
      <c r="CA14" s="1"/>
    </row>
    <row r="15" spans="1:79" ht="19.5" customHeight="1">
      <c r="A15" s="99" t="s">
        <v>150</v>
      </c>
      <c r="B15" s="99"/>
      <c r="C15" s="99"/>
      <c r="D15" s="100">
        <f>SUM(D13:D14)</f>
        <v>10000</v>
      </c>
      <c r="E15" s="100">
        <f>SUM(E13:E14)</f>
        <v>56000</v>
      </c>
      <c r="F15" s="101">
        <f>SUM(F14)</f>
        <v>0</v>
      </c>
      <c r="G15" s="101">
        <f>SUM(G14)</f>
        <v>0</v>
      </c>
      <c r="H15" s="101">
        <f>SUM(H14)</f>
        <v>0</v>
      </c>
      <c r="I15" s="101">
        <f>SUM(I14)</f>
        <v>0</v>
      </c>
      <c r="J15" s="101">
        <f>SUM(J14)</f>
        <v>0</v>
      </c>
      <c r="K15" s="101">
        <f>SUM(K14)</f>
        <v>0</v>
      </c>
      <c r="L15" s="101">
        <f>SUM(L14)</f>
        <v>0</v>
      </c>
      <c r="BX15" s="1"/>
      <c r="BY15" s="1"/>
      <c r="BZ15" s="1"/>
      <c r="CA15" s="1"/>
    </row>
    <row r="16" spans="76:79" ht="19.5" customHeight="1">
      <c r="BX16" s="1"/>
      <c r="BY16" s="1"/>
      <c r="BZ16" s="1"/>
      <c r="CA16" s="1"/>
    </row>
    <row r="17" spans="1:79" ht="19.5" customHeight="1">
      <c r="A17" s="102" t="s">
        <v>161</v>
      </c>
      <c r="BX17" s="1"/>
      <c r="BY17" s="1"/>
      <c r="BZ17" s="1"/>
      <c r="CA17" s="1"/>
    </row>
    <row r="18" spans="76:79" ht="19.5" customHeight="1">
      <c r="BX18" s="1"/>
      <c r="BY18" s="1"/>
      <c r="BZ18" s="1"/>
      <c r="CA18" s="1"/>
    </row>
    <row r="19" spans="76:79" ht="19.5" customHeight="1">
      <c r="BX19" s="1"/>
      <c r="BY19" s="1"/>
      <c r="BZ19" s="1"/>
      <c r="CA19" s="1"/>
    </row>
    <row r="20" spans="76:79" ht="19.5" customHeight="1">
      <c r="BX20" s="1"/>
      <c r="BY20" s="1"/>
      <c r="BZ20" s="1"/>
      <c r="CA20" s="1"/>
    </row>
    <row r="21" spans="76:79" ht="19.5" customHeight="1">
      <c r="BX21" s="1"/>
      <c r="BY21" s="1"/>
      <c r="BZ21" s="1"/>
      <c r="CA21" s="1"/>
    </row>
    <row r="22" spans="76:79" ht="19.5" customHeight="1">
      <c r="BX22" s="1"/>
      <c r="BY22" s="1"/>
      <c r="BZ22" s="1"/>
      <c r="CA22" s="1"/>
    </row>
    <row r="23" spans="76:79" ht="19.5" customHeight="1">
      <c r="BX23" s="1"/>
      <c r="BY23" s="1"/>
      <c r="BZ23" s="1"/>
      <c r="CA23" s="1"/>
    </row>
    <row r="24" spans="76:79" ht="19.5" customHeight="1">
      <c r="BX24" s="1"/>
      <c r="BY24" s="1"/>
      <c r="BZ24" s="1"/>
      <c r="CA24" s="1"/>
    </row>
    <row r="25" spans="76:79" ht="24.75" customHeight="1">
      <c r="BX25" s="1"/>
      <c r="BY25" s="1"/>
      <c r="BZ25" s="1"/>
      <c r="CA25" s="1"/>
    </row>
  </sheetData>
  <sheetProtection selectLockedCells="1" selectUnlockedCells="1"/>
  <mergeCells count="13">
    <mergeCell ref="A6:J6"/>
    <mergeCell ref="A9:A11"/>
    <mergeCell ref="B9:B11"/>
    <mergeCell ref="C9:C11"/>
    <mergeCell ref="D9:D11"/>
    <mergeCell ref="E9:E11"/>
    <mergeCell ref="F9:L9"/>
    <mergeCell ref="F10:F11"/>
    <mergeCell ref="G10:G11"/>
    <mergeCell ref="H10:H11"/>
    <mergeCell ref="I10:K10"/>
    <mergeCell ref="L10:L11"/>
    <mergeCell ref="A15:C1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="102" zoomScaleNormal="102" workbookViewId="0" topLeftCell="A1">
      <selection activeCell="D2" sqref="D2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2.875" style="1" customWidth="1"/>
    <col min="4" max="4" width="15.125" style="1" customWidth="1"/>
    <col min="5" max="16384" width="9.125" style="1" customWidth="1"/>
  </cols>
  <sheetData>
    <row r="1" spans="1:4" ht="15" customHeight="1">
      <c r="A1" s="103"/>
      <c r="B1" s="103"/>
      <c r="C1"/>
      <c r="D1" s="5" t="s">
        <v>162</v>
      </c>
    </row>
    <row r="2" spans="1:5" ht="15" customHeight="1">
      <c r="A2" s="103"/>
      <c r="B2" s="103"/>
      <c r="C2"/>
      <c r="D2" s="5" t="s">
        <v>1</v>
      </c>
      <c r="E2" s="7"/>
    </row>
    <row r="3" spans="1:5" ht="15" customHeight="1">
      <c r="A3" s="103"/>
      <c r="B3" s="103"/>
      <c r="C3"/>
      <c r="D3" s="5" t="s">
        <v>2</v>
      </c>
      <c r="E3" s="7"/>
    </row>
    <row r="4" spans="1:5" ht="15" customHeight="1">
      <c r="A4" s="103"/>
      <c r="B4" s="103"/>
      <c r="C4"/>
      <c r="D4" s="5" t="s">
        <v>3</v>
      </c>
      <c r="E4" s="7"/>
    </row>
    <row r="5" spans="1:4" ht="15" customHeight="1">
      <c r="A5" s="103"/>
      <c r="B5" s="103"/>
      <c r="C5" s="103"/>
      <c r="D5" s="5"/>
    </row>
    <row r="6" spans="1:4" ht="15" customHeight="1">
      <c r="A6" s="103" t="s">
        <v>163</v>
      </c>
      <c r="B6" s="103"/>
      <c r="C6" s="103"/>
      <c r="D6" s="103"/>
    </row>
    <row r="9" spans="1:4" ht="12.75">
      <c r="A9" s="12" t="s">
        <v>164</v>
      </c>
      <c r="B9" s="12" t="s">
        <v>165</v>
      </c>
      <c r="C9" s="12" t="s">
        <v>166</v>
      </c>
      <c r="D9" s="12" t="s">
        <v>167</v>
      </c>
    </row>
    <row r="10" spans="1:4" ht="12.75" customHeight="1">
      <c r="A10" s="12"/>
      <c r="B10" s="12"/>
      <c r="C10" s="12" t="s">
        <v>139</v>
      </c>
      <c r="D10" s="13" t="s">
        <v>168</v>
      </c>
    </row>
    <row r="11" spans="1:4" ht="12.75">
      <c r="A11" s="12"/>
      <c r="B11" s="12"/>
      <c r="C11" s="12"/>
      <c r="D11" s="13"/>
    </row>
    <row r="12" spans="1:4" ht="9" customHeight="1">
      <c r="A12" s="95">
        <v>1</v>
      </c>
      <c r="B12" s="95">
        <v>2</v>
      </c>
      <c r="C12" s="95">
        <v>3</v>
      </c>
      <c r="D12" s="95">
        <v>4</v>
      </c>
    </row>
    <row r="13" spans="1:4" ht="19.5" customHeight="1">
      <c r="A13" s="95" t="s">
        <v>169</v>
      </c>
      <c r="B13" s="104" t="s">
        <v>170</v>
      </c>
      <c r="C13" s="95"/>
      <c r="D13" s="105">
        <v>80116245</v>
      </c>
    </row>
    <row r="14" spans="1:4" ht="19.5" customHeight="1">
      <c r="A14" s="95" t="s">
        <v>171</v>
      </c>
      <c r="B14" s="104" t="s">
        <v>172</v>
      </c>
      <c r="C14" s="95"/>
      <c r="D14" s="105">
        <v>83159072</v>
      </c>
    </row>
    <row r="15" spans="1:4" ht="19.5" customHeight="1">
      <c r="A15" s="95"/>
      <c r="B15" s="104" t="s">
        <v>173</v>
      </c>
      <c r="C15" s="95"/>
      <c r="D15" s="105"/>
    </row>
    <row r="16" spans="1:4" ht="19.5" customHeight="1">
      <c r="A16" s="95"/>
      <c r="B16" s="104" t="s">
        <v>174</v>
      </c>
      <c r="C16" s="95"/>
      <c r="D16" s="105">
        <v>3042827</v>
      </c>
    </row>
    <row r="17" spans="1:4" ht="19.5" customHeight="1">
      <c r="A17" s="12" t="s">
        <v>175</v>
      </c>
      <c r="B17" s="106" t="s">
        <v>176</v>
      </c>
      <c r="C17" s="107"/>
      <c r="D17" s="108">
        <f>SUM(D18-D28)</f>
        <v>3042827</v>
      </c>
    </row>
    <row r="18" spans="1:4" ht="19.5" customHeight="1">
      <c r="A18" s="109" t="s">
        <v>177</v>
      </c>
      <c r="B18" s="109"/>
      <c r="C18" s="95"/>
      <c r="D18" s="105">
        <f>SUM(D19:D27)</f>
        <v>10323968</v>
      </c>
    </row>
    <row r="19" spans="1:4" ht="19.5" customHeight="1">
      <c r="A19" s="95" t="s">
        <v>169</v>
      </c>
      <c r="B19" s="104" t="s">
        <v>178</v>
      </c>
      <c r="C19" s="95" t="s">
        <v>179</v>
      </c>
      <c r="D19" s="105">
        <v>5741141</v>
      </c>
    </row>
    <row r="20" spans="1:4" ht="19.5" customHeight="1">
      <c r="A20" s="95" t="s">
        <v>171</v>
      </c>
      <c r="B20" s="104" t="s">
        <v>180</v>
      </c>
      <c r="C20" s="95" t="s">
        <v>179</v>
      </c>
      <c r="D20" s="105"/>
    </row>
    <row r="21" spans="1:4" ht="49.5" customHeight="1">
      <c r="A21" s="95" t="s">
        <v>181</v>
      </c>
      <c r="B21" s="110" t="s">
        <v>182</v>
      </c>
      <c r="C21" s="95" t="s">
        <v>183</v>
      </c>
      <c r="D21" s="105">
        <v>2632687</v>
      </c>
    </row>
    <row r="22" spans="1:4" ht="19.5" customHeight="1">
      <c r="A22" s="95" t="s">
        <v>184</v>
      </c>
      <c r="B22" s="104" t="s">
        <v>185</v>
      </c>
      <c r="C22" s="95" t="s">
        <v>186</v>
      </c>
      <c r="D22" s="105"/>
    </row>
    <row r="23" spans="1:4" ht="19.5" customHeight="1">
      <c r="A23" s="95" t="s">
        <v>187</v>
      </c>
      <c r="B23" s="104" t="s">
        <v>188</v>
      </c>
      <c r="C23" s="95" t="s">
        <v>189</v>
      </c>
      <c r="D23" s="105"/>
    </row>
    <row r="24" spans="1:4" ht="19.5" customHeight="1">
      <c r="A24" s="95" t="s">
        <v>190</v>
      </c>
      <c r="B24" s="104" t="s">
        <v>191</v>
      </c>
      <c r="C24" s="95" t="s">
        <v>192</v>
      </c>
      <c r="D24" s="105"/>
    </row>
    <row r="25" spans="1:4" ht="19.5" customHeight="1">
      <c r="A25" s="95" t="s">
        <v>193</v>
      </c>
      <c r="B25" s="104" t="s">
        <v>194</v>
      </c>
      <c r="C25" s="95" t="s">
        <v>195</v>
      </c>
      <c r="D25" s="105"/>
    </row>
    <row r="26" spans="1:4" ht="19.5" customHeight="1">
      <c r="A26" s="95" t="s">
        <v>196</v>
      </c>
      <c r="B26" s="104" t="s">
        <v>197</v>
      </c>
      <c r="C26" s="95" t="s">
        <v>198</v>
      </c>
      <c r="D26" s="105"/>
    </row>
    <row r="27" spans="1:4" ht="19.5" customHeight="1">
      <c r="A27" s="95" t="s">
        <v>199</v>
      </c>
      <c r="B27" s="104" t="s">
        <v>200</v>
      </c>
      <c r="C27" s="95" t="s">
        <v>201</v>
      </c>
      <c r="D27" s="105">
        <v>1950140</v>
      </c>
    </row>
    <row r="28" spans="1:4" ht="19.5" customHeight="1">
      <c r="A28" s="109" t="s">
        <v>202</v>
      </c>
      <c r="B28" s="109"/>
      <c r="C28" s="95"/>
      <c r="D28" s="105">
        <f>SUM(D29:D36)</f>
        <v>7281141</v>
      </c>
    </row>
    <row r="29" spans="1:4" ht="19.5" customHeight="1">
      <c r="A29" s="95" t="s">
        <v>169</v>
      </c>
      <c r="B29" s="104" t="s">
        <v>203</v>
      </c>
      <c r="C29" s="95" t="s">
        <v>204</v>
      </c>
      <c r="D29" s="105">
        <v>6035184</v>
      </c>
    </row>
    <row r="30" spans="1:4" ht="19.5" customHeight="1">
      <c r="A30" s="95" t="s">
        <v>171</v>
      </c>
      <c r="B30" s="104" t="s">
        <v>205</v>
      </c>
      <c r="C30" s="95" t="s">
        <v>204</v>
      </c>
      <c r="D30" s="105"/>
    </row>
    <row r="31" spans="1:4" ht="49.5" customHeight="1">
      <c r="A31" s="95" t="s">
        <v>181</v>
      </c>
      <c r="B31" s="110" t="s">
        <v>206</v>
      </c>
      <c r="C31" s="95" t="s">
        <v>207</v>
      </c>
      <c r="D31" s="105">
        <v>1245957</v>
      </c>
    </row>
    <row r="32" spans="1:4" ht="19.5" customHeight="1">
      <c r="A32" s="95" t="s">
        <v>184</v>
      </c>
      <c r="B32" s="104" t="s">
        <v>208</v>
      </c>
      <c r="C32" s="95" t="s">
        <v>209</v>
      </c>
      <c r="D32" s="105"/>
    </row>
    <row r="33" spans="1:4" ht="19.5" customHeight="1">
      <c r="A33" s="95" t="s">
        <v>187</v>
      </c>
      <c r="B33" s="104" t="s">
        <v>210</v>
      </c>
      <c r="C33" s="95" t="s">
        <v>211</v>
      </c>
      <c r="D33" s="105"/>
    </row>
    <row r="34" spans="1:4" ht="19.5" customHeight="1">
      <c r="A34" s="95" t="s">
        <v>190</v>
      </c>
      <c r="B34" s="104" t="s">
        <v>212</v>
      </c>
      <c r="C34" s="95" t="s">
        <v>213</v>
      </c>
      <c r="D34" s="105"/>
    </row>
    <row r="35" spans="1:4" ht="19.5" customHeight="1">
      <c r="A35" s="95" t="s">
        <v>193</v>
      </c>
      <c r="B35" s="104" t="s">
        <v>214</v>
      </c>
      <c r="C35" s="95" t="s">
        <v>215</v>
      </c>
      <c r="D35" s="105"/>
    </row>
    <row r="36" spans="1:4" ht="19.5" customHeight="1">
      <c r="A36" s="95" t="s">
        <v>196</v>
      </c>
      <c r="B36" s="104" t="s">
        <v>216</v>
      </c>
      <c r="C36" s="95" t="s">
        <v>217</v>
      </c>
      <c r="D36" s="105"/>
    </row>
    <row r="37" ht="12.75">
      <c r="A37" s="111"/>
    </row>
    <row r="38" spans="1:2" ht="12.75">
      <c r="A38" s="111" t="s">
        <v>218</v>
      </c>
      <c r="B38" s="1" t="s">
        <v>219</v>
      </c>
    </row>
    <row r="39" ht="12.75">
      <c r="A39" s="111"/>
    </row>
    <row r="40" ht="12.75">
      <c r="A40" s="111"/>
    </row>
    <row r="41" ht="12.75">
      <c r="A41" s="111"/>
    </row>
    <row r="42" ht="12.75">
      <c r="A42" s="111"/>
    </row>
    <row r="43" ht="12.75">
      <c r="A43" s="111"/>
    </row>
    <row r="44" ht="12.75">
      <c r="A44" s="111"/>
    </row>
    <row r="45" ht="12.75">
      <c r="A45" s="111"/>
    </row>
    <row r="46" ht="12.75">
      <c r="A46" s="111"/>
    </row>
    <row r="47" ht="12.75">
      <c r="A47" s="111"/>
    </row>
    <row r="48" ht="12.75">
      <c r="A48" s="111"/>
    </row>
    <row r="49" ht="12.75">
      <c r="A49" s="111"/>
    </row>
    <row r="50" ht="12.75">
      <c r="A50" s="111"/>
    </row>
    <row r="51" ht="12.75">
      <c r="A51" s="111"/>
    </row>
    <row r="52" ht="12.75">
      <c r="A52" s="111"/>
    </row>
    <row r="53" ht="12.75">
      <c r="A53" s="111"/>
    </row>
  </sheetData>
  <sheetProtection selectLockedCells="1" selectUnlockedCells="1"/>
  <mergeCells count="7">
    <mergeCell ref="A6:D6"/>
    <mergeCell ref="A9:A11"/>
    <mergeCell ref="B9:B11"/>
    <mergeCell ref="C10:C11"/>
    <mergeCell ref="D10:D11"/>
    <mergeCell ref="A18:B18"/>
    <mergeCell ref="A28:B28"/>
  </mergeCells>
  <printOptions/>
  <pageMargins left="0.39375" right="0.39375" top="0.39375" bottom="0.39375" header="0.5118055555555555" footer="0.5118055555555555"/>
  <pageSetup horizontalDpi="300" verticalDpi="300" orientation="portrait" paperSize="9" scale="10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102" zoomScaleNormal="102" workbookViewId="0" topLeftCell="A1">
      <selection activeCell="C2" sqref="C2"/>
    </sheetView>
  </sheetViews>
  <sheetFormatPr defaultColWidth="12.00390625" defaultRowHeight="12.75"/>
  <cols>
    <col min="1" max="1" width="8.875" style="0" customWidth="1"/>
    <col min="2" max="2" width="46.625" style="0" customWidth="1"/>
    <col min="3" max="3" width="29.125" style="0" customWidth="1"/>
    <col min="4" max="4" width="32.50390625" style="0" customWidth="1"/>
    <col min="5" max="16384" width="11.625" style="0" customWidth="1"/>
  </cols>
  <sheetData>
    <row r="1" spans="1:6" ht="12.75" customHeight="1">
      <c r="A1" s="112"/>
      <c r="B1" s="112"/>
      <c r="C1" s="5" t="s">
        <v>220</v>
      </c>
      <c r="D1" s="113"/>
      <c r="E1" s="65"/>
      <c r="F1" s="65"/>
    </row>
    <row r="2" spans="1:6" ht="12.75">
      <c r="A2" s="112"/>
      <c r="B2" s="112"/>
      <c r="C2" s="5" t="s">
        <v>1</v>
      </c>
      <c r="D2" s="7"/>
      <c r="E2" s="65"/>
      <c r="F2" s="65"/>
    </row>
    <row r="3" spans="1:6" ht="12.75">
      <c r="A3" s="112"/>
      <c r="B3" s="112"/>
      <c r="C3" s="5" t="s">
        <v>2</v>
      </c>
      <c r="D3" s="7"/>
      <c r="E3" s="65"/>
      <c r="F3" s="65"/>
    </row>
    <row r="4" spans="1:6" ht="12.75">
      <c r="A4" s="112"/>
      <c r="B4" s="112"/>
      <c r="C4" s="5" t="s">
        <v>3</v>
      </c>
      <c r="D4" s="7"/>
      <c r="E4" s="65"/>
      <c r="F4" s="65"/>
    </row>
    <row r="5" spans="1:5" ht="12.75">
      <c r="A5" s="112"/>
      <c r="B5" s="112"/>
      <c r="C5" s="114"/>
      <c r="D5" s="65"/>
      <c r="E5" s="65"/>
    </row>
    <row r="6" spans="1:4" ht="28.5" customHeight="1">
      <c r="A6" s="115" t="s">
        <v>221</v>
      </c>
      <c r="B6" s="115"/>
      <c r="C6" s="115"/>
      <c r="D6" s="115"/>
    </row>
    <row r="7" spans="1:3" ht="21.75" customHeight="1">
      <c r="A7" s="116" t="s">
        <v>222</v>
      </c>
      <c r="B7" s="117" t="s">
        <v>223</v>
      </c>
      <c r="C7" s="118" t="s">
        <v>167</v>
      </c>
    </row>
    <row r="8" spans="1:3" ht="19.5" customHeight="1">
      <c r="A8" s="119" t="s">
        <v>224</v>
      </c>
      <c r="B8" s="119"/>
      <c r="C8" s="120">
        <f>SUM(C9:C39)</f>
        <v>371768</v>
      </c>
    </row>
    <row r="9" spans="1:3" ht="13.5" customHeight="1">
      <c r="A9" s="121">
        <v>1</v>
      </c>
      <c r="B9" s="122" t="s">
        <v>225</v>
      </c>
      <c r="C9" s="123">
        <v>17205</v>
      </c>
    </row>
    <row r="10" spans="1:3" ht="13.5" customHeight="1">
      <c r="A10" s="121">
        <v>2</v>
      </c>
      <c r="B10" s="122" t="s">
        <v>226</v>
      </c>
      <c r="C10" s="123">
        <v>13451</v>
      </c>
    </row>
    <row r="11" spans="1:3" ht="13.5" customHeight="1">
      <c r="A11" s="121">
        <v>3</v>
      </c>
      <c r="B11" s="122" t="s">
        <v>227</v>
      </c>
      <c r="C11" s="123">
        <v>7053</v>
      </c>
    </row>
    <row r="12" spans="1:3" ht="13.5" customHeight="1">
      <c r="A12" s="121">
        <v>4</v>
      </c>
      <c r="B12" s="122" t="s">
        <v>228</v>
      </c>
      <c r="C12" s="123">
        <v>5887</v>
      </c>
    </row>
    <row r="13" spans="1:3" ht="13.5" customHeight="1">
      <c r="A13" s="121">
        <v>5</v>
      </c>
      <c r="B13" s="122" t="s">
        <v>229</v>
      </c>
      <c r="C13" s="123">
        <v>19793</v>
      </c>
    </row>
    <row r="14" spans="1:3" ht="13.5" customHeight="1">
      <c r="A14" s="121">
        <v>6</v>
      </c>
      <c r="B14" s="122" t="s">
        <v>230</v>
      </c>
      <c r="C14" s="123">
        <v>8048</v>
      </c>
    </row>
    <row r="15" spans="1:3" ht="13.5" customHeight="1">
      <c r="A15" s="121">
        <v>7</v>
      </c>
      <c r="B15" s="122" t="s">
        <v>231</v>
      </c>
      <c r="C15" s="123">
        <v>7820</v>
      </c>
    </row>
    <row r="16" spans="1:3" ht="13.5" customHeight="1">
      <c r="A16" s="121">
        <v>8</v>
      </c>
      <c r="B16" s="122" t="s">
        <v>232</v>
      </c>
      <c r="C16" s="123">
        <v>21727</v>
      </c>
    </row>
    <row r="17" spans="1:3" ht="13.5" customHeight="1">
      <c r="A17" s="121">
        <v>9</v>
      </c>
      <c r="B17" s="122" t="s">
        <v>233</v>
      </c>
      <c r="C17" s="123">
        <v>23404</v>
      </c>
    </row>
    <row r="18" spans="1:3" ht="13.5" customHeight="1">
      <c r="A18" s="121">
        <v>10</v>
      </c>
      <c r="B18" s="122" t="s">
        <v>234</v>
      </c>
      <c r="C18" s="123">
        <v>9441</v>
      </c>
    </row>
    <row r="19" spans="1:3" ht="13.5" customHeight="1">
      <c r="A19" s="121">
        <v>11</v>
      </c>
      <c r="B19" s="122" t="s">
        <v>235</v>
      </c>
      <c r="C19" s="123">
        <v>23689</v>
      </c>
    </row>
    <row r="20" spans="1:3" ht="13.5" customHeight="1">
      <c r="A20" s="121">
        <v>12</v>
      </c>
      <c r="B20" s="122" t="s">
        <v>236</v>
      </c>
      <c r="C20" s="123">
        <v>13536</v>
      </c>
    </row>
    <row r="21" spans="1:3" ht="13.5" customHeight="1">
      <c r="A21" s="121">
        <v>13</v>
      </c>
      <c r="B21" s="122" t="s">
        <v>237</v>
      </c>
      <c r="C21" s="123">
        <v>7337</v>
      </c>
    </row>
    <row r="22" spans="1:3" ht="13.5" customHeight="1">
      <c r="A22" s="121">
        <v>14</v>
      </c>
      <c r="B22" s="122" t="s">
        <v>238</v>
      </c>
      <c r="C22" s="123">
        <v>9129</v>
      </c>
    </row>
    <row r="23" spans="1:3" ht="13.5" customHeight="1">
      <c r="A23" s="121">
        <v>15</v>
      </c>
      <c r="B23" s="122" t="s">
        <v>239</v>
      </c>
      <c r="C23" s="123">
        <v>8190</v>
      </c>
    </row>
    <row r="24" spans="1:3" ht="13.5" customHeight="1">
      <c r="A24" s="121">
        <v>16</v>
      </c>
      <c r="B24" s="122" t="s">
        <v>240</v>
      </c>
      <c r="C24" s="123">
        <v>7536</v>
      </c>
    </row>
    <row r="25" spans="1:3" ht="13.5" customHeight="1">
      <c r="A25" s="121">
        <v>17</v>
      </c>
      <c r="B25" s="122" t="s">
        <v>241</v>
      </c>
      <c r="C25" s="123">
        <v>15612</v>
      </c>
    </row>
    <row r="26" spans="1:3" ht="13.5" customHeight="1">
      <c r="A26" s="121">
        <v>20</v>
      </c>
      <c r="B26" s="122" t="s">
        <v>242</v>
      </c>
      <c r="C26" s="123">
        <v>9356</v>
      </c>
    </row>
    <row r="27" spans="1:3" ht="13.5" customHeight="1">
      <c r="A27" s="121">
        <v>21</v>
      </c>
      <c r="B27" s="122" t="s">
        <v>243</v>
      </c>
      <c r="C27" s="123">
        <v>22352</v>
      </c>
    </row>
    <row r="28" spans="1:3" ht="13.5" customHeight="1">
      <c r="A28" s="121">
        <v>22</v>
      </c>
      <c r="B28" s="122" t="s">
        <v>244</v>
      </c>
      <c r="C28" s="123">
        <v>6512</v>
      </c>
    </row>
    <row r="29" spans="1:3" ht="13.5" customHeight="1">
      <c r="A29" s="121">
        <v>23</v>
      </c>
      <c r="B29" s="122" t="s">
        <v>245</v>
      </c>
      <c r="C29" s="123">
        <v>19480</v>
      </c>
    </row>
    <row r="30" spans="1:3" ht="13.5" customHeight="1">
      <c r="A30" s="121">
        <v>24</v>
      </c>
      <c r="B30" s="122" t="s">
        <v>246</v>
      </c>
      <c r="C30" s="123">
        <v>8531</v>
      </c>
    </row>
    <row r="31" spans="1:3" ht="13.5" customHeight="1">
      <c r="A31" s="121">
        <v>25</v>
      </c>
      <c r="B31" s="122" t="s">
        <v>247</v>
      </c>
      <c r="C31" s="123">
        <v>6740</v>
      </c>
    </row>
    <row r="32" spans="1:3" ht="13.5" customHeight="1">
      <c r="A32" s="121">
        <v>26</v>
      </c>
      <c r="B32" s="122" t="s">
        <v>248</v>
      </c>
      <c r="C32" s="123">
        <v>10806</v>
      </c>
    </row>
    <row r="33" spans="1:3" ht="13.5" customHeight="1">
      <c r="A33" s="121">
        <v>27</v>
      </c>
      <c r="B33" s="122" t="s">
        <v>249</v>
      </c>
      <c r="C33" s="123">
        <v>10181</v>
      </c>
    </row>
    <row r="34" spans="1:3" ht="13.5" customHeight="1">
      <c r="A34" s="121">
        <v>28</v>
      </c>
      <c r="B34" s="122" t="s">
        <v>250</v>
      </c>
      <c r="C34" s="123">
        <v>14020</v>
      </c>
    </row>
    <row r="35" spans="1:3" ht="13.5" customHeight="1">
      <c r="A35" s="121">
        <v>29</v>
      </c>
      <c r="B35" s="122" t="s">
        <v>251</v>
      </c>
      <c r="C35" s="123">
        <v>9896</v>
      </c>
    </row>
    <row r="36" spans="1:3" ht="13.5" customHeight="1">
      <c r="A36" s="121">
        <v>30</v>
      </c>
      <c r="B36" s="122" t="s">
        <v>252</v>
      </c>
      <c r="C36" s="123">
        <v>8930</v>
      </c>
    </row>
    <row r="37" spans="1:3" ht="13.5" customHeight="1">
      <c r="A37" s="121">
        <v>31</v>
      </c>
      <c r="B37" s="122" t="s">
        <v>253</v>
      </c>
      <c r="C37" s="123">
        <v>7394</v>
      </c>
    </row>
    <row r="38" spans="1:3" ht="13.5" customHeight="1">
      <c r="A38" s="121">
        <v>32</v>
      </c>
      <c r="B38" s="122" t="s">
        <v>254</v>
      </c>
      <c r="C38" s="123">
        <v>7678</v>
      </c>
    </row>
    <row r="39" spans="1:3" ht="13.5" customHeight="1">
      <c r="A39" s="121">
        <v>33</v>
      </c>
      <c r="B39" s="122" t="s">
        <v>255</v>
      </c>
      <c r="C39" s="123">
        <v>11034</v>
      </c>
    </row>
    <row r="40" spans="1:3" ht="13.5" customHeight="1">
      <c r="A40" s="124" t="s">
        <v>256</v>
      </c>
      <c r="B40" s="124"/>
      <c r="C40" s="125">
        <f>SUM(C41:C45)</f>
        <v>25000</v>
      </c>
    </row>
    <row r="41" spans="1:3" ht="13.5" customHeight="1">
      <c r="A41" s="121">
        <v>1</v>
      </c>
      <c r="B41" s="122" t="s">
        <v>257</v>
      </c>
      <c r="C41" s="123">
        <v>5000</v>
      </c>
    </row>
    <row r="42" spans="1:3" ht="13.5" customHeight="1">
      <c r="A42" s="121">
        <v>2</v>
      </c>
      <c r="B42" s="122" t="s">
        <v>258</v>
      </c>
      <c r="C42" s="123">
        <v>5000</v>
      </c>
    </row>
    <row r="43" spans="1:3" ht="13.5" customHeight="1">
      <c r="A43" s="121">
        <v>3</v>
      </c>
      <c r="B43" s="122" t="s">
        <v>259</v>
      </c>
      <c r="C43" s="123">
        <v>5000</v>
      </c>
    </row>
    <row r="44" spans="1:3" ht="13.5" customHeight="1">
      <c r="A44" s="121">
        <v>4</v>
      </c>
      <c r="B44" s="122" t="s">
        <v>260</v>
      </c>
      <c r="C44" s="123">
        <v>5000</v>
      </c>
    </row>
    <row r="45" spans="1:3" ht="13.5" customHeight="1">
      <c r="A45" s="121">
        <v>5</v>
      </c>
      <c r="B45" s="122" t="s">
        <v>261</v>
      </c>
      <c r="C45" s="123">
        <v>5000</v>
      </c>
    </row>
    <row r="46" spans="1:3" ht="27.75" customHeight="1">
      <c r="A46" s="126" t="s">
        <v>262</v>
      </c>
      <c r="B46" s="126"/>
      <c r="C46" s="127">
        <f>SUM(C8,C40)</f>
        <v>396768</v>
      </c>
    </row>
  </sheetData>
  <sheetProtection selectLockedCells="1" selectUnlockedCells="1"/>
  <mergeCells count="4">
    <mergeCell ref="A6:C6"/>
    <mergeCell ref="A8:B8"/>
    <mergeCell ref="A40:B40"/>
    <mergeCell ref="A46:B46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102" zoomScaleNormal="102" workbookViewId="0" topLeftCell="A1">
      <selection activeCell="I2" sqref="I2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7.25390625" style="0" customWidth="1"/>
    <col min="6" max="6" width="16.125" style="0" customWidth="1"/>
    <col min="7" max="7" width="15.125" style="0" customWidth="1"/>
    <col min="8" max="8" width="15.375" style="0" customWidth="1"/>
    <col min="9" max="9" width="19.625" style="0" customWidth="1"/>
  </cols>
  <sheetData>
    <row r="1" spans="1:9" ht="12.75" customHeight="1">
      <c r="A1" s="3"/>
      <c r="B1" s="3"/>
      <c r="C1" s="3"/>
      <c r="D1" s="3"/>
      <c r="E1" s="3"/>
      <c r="F1" s="5"/>
      <c r="G1" s="4"/>
      <c r="I1" s="5" t="s">
        <v>263</v>
      </c>
    </row>
    <row r="2" spans="1:10" ht="12.75">
      <c r="A2" s="3"/>
      <c r="B2" s="3"/>
      <c r="C2" s="3"/>
      <c r="D2" s="3"/>
      <c r="E2" s="3"/>
      <c r="F2" s="5"/>
      <c r="G2" s="6"/>
      <c r="H2" s="65"/>
      <c r="I2" s="5" t="s">
        <v>1</v>
      </c>
      <c r="J2" s="7"/>
    </row>
    <row r="3" spans="1:10" ht="12.75">
      <c r="A3" s="3"/>
      <c r="B3" s="3"/>
      <c r="C3" s="3"/>
      <c r="D3" s="3"/>
      <c r="E3" s="3"/>
      <c r="F3" s="5"/>
      <c r="G3" s="8"/>
      <c r="H3" s="65"/>
      <c r="I3" s="5" t="s">
        <v>2</v>
      </c>
      <c r="J3" s="7"/>
    </row>
    <row r="4" spans="1:10" ht="12.75">
      <c r="A4" s="3"/>
      <c r="B4" s="3"/>
      <c r="C4" s="3"/>
      <c r="D4" s="3"/>
      <c r="E4" s="3"/>
      <c r="F4" s="5"/>
      <c r="G4" s="8"/>
      <c r="H4" s="66"/>
      <c r="I4" s="5" t="s">
        <v>3</v>
      </c>
      <c r="J4" s="7"/>
    </row>
    <row r="5" spans="2:9" ht="33.75" customHeight="1">
      <c r="B5" s="3" t="s">
        <v>264</v>
      </c>
      <c r="C5" s="3"/>
      <c r="D5" s="3"/>
      <c r="E5" s="3"/>
      <c r="F5" s="3"/>
      <c r="G5" s="3"/>
      <c r="H5" s="3"/>
      <c r="I5" s="3"/>
    </row>
    <row r="6" spans="5:8" ht="19.5" customHeight="1">
      <c r="E6" s="1"/>
      <c r="H6" s="128" t="s">
        <v>5</v>
      </c>
    </row>
    <row r="7" spans="1:9" ht="18.75" customHeight="1">
      <c r="A7" s="129" t="s">
        <v>6</v>
      </c>
      <c r="B7" s="129" t="s">
        <v>7</v>
      </c>
      <c r="C7" s="129" t="s">
        <v>138</v>
      </c>
      <c r="D7" s="129" t="s">
        <v>9</v>
      </c>
      <c r="E7" s="129" t="s">
        <v>265</v>
      </c>
      <c r="F7" s="129" t="s">
        <v>266</v>
      </c>
      <c r="G7" s="129"/>
      <c r="H7" s="129"/>
      <c r="I7" s="130" t="s">
        <v>267</v>
      </c>
    </row>
    <row r="8" spans="1:9" ht="18.75" customHeight="1">
      <c r="A8" s="129"/>
      <c r="B8" s="129"/>
      <c r="C8" s="129"/>
      <c r="D8" s="129"/>
      <c r="E8" s="129"/>
      <c r="F8" s="129" t="s">
        <v>268</v>
      </c>
      <c r="G8" s="129" t="s">
        <v>269</v>
      </c>
      <c r="H8" s="129" t="s">
        <v>270</v>
      </c>
      <c r="I8" s="130"/>
    </row>
    <row r="9" spans="1:9" s="133" customFormat="1" ht="7.5" customHeight="1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2">
        <v>9</v>
      </c>
    </row>
    <row r="10" spans="1:9" ht="21" customHeight="1">
      <c r="A10" s="134" t="s">
        <v>271</v>
      </c>
      <c r="B10" s="134"/>
      <c r="C10" s="134"/>
      <c r="D10" s="134"/>
      <c r="E10" s="134"/>
      <c r="F10" s="134"/>
      <c r="G10" s="134"/>
      <c r="H10" s="134"/>
      <c r="I10" s="134"/>
    </row>
    <row r="11" spans="1:9" ht="19.5" customHeight="1">
      <c r="A11" s="135">
        <v>1</v>
      </c>
      <c r="B11" s="136">
        <v>750</v>
      </c>
      <c r="C11" s="136">
        <v>75095</v>
      </c>
      <c r="D11" s="136">
        <v>2710</v>
      </c>
      <c r="E11" s="137" t="s">
        <v>272</v>
      </c>
      <c r="F11" s="137"/>
      <c r="G11" s="138"/>
      <c r="H11" s="138">
        <v>1100</v>
      </c>
      <c r="I11" s="139">
        <f>SUM(F11:H11)</f>
        <v>1100</v>
      </c>
    </row>
    <row r="12" spans="1:9" ht="19.5" customHeight="1">
      <c r="A12" s="135">
        <v>2</v>
      </c>
      <c r="B12" s="136">
        <v>750</v>
      </c>
      <c r="C12" s="136">
        <v>75095</v>
      </c>
      <c r="D12" s="136">
        <v>2710</v>
      </c>
      <c r="E12" s="137" t="s">
        <v>273</v>
      </c>
      <c r="F12" s="137"/>
      <c r="G12" s="138"/>
      <c r="H12" s="138">
        <v>6900</v>
      </c>
      <c r="I12" s="139">
        <f>SUM(F12:H12)</f>
        <v>6900</v>
      </c>
    </row>
    <row r="13" spans="1:9" ht="19.5" customHeight="1">
      <c r="A13" s="135">
        <v>3</v>
      </c>
      <c r="B13" s="136">
        <v>801</v>
      </c>
      <c r="C13" s="136">
        <v>80110</v>
      </c>
      <c r="D13" s="136">
        <v>2590</v>
      </c>
      <c r="E13" s="137" t="s">
        <v>274</v>
      </c>
      <c r="F13" s="137"/>
      <c r="G13" s="138">
        <v>1100000</v>
      </c>
      <c r="H13" s="138"/>
      <c r="I13" s="139">
        <f>SUM(F13:H13)</f>
        <v>1100000</v>
      </c>
    </row>
    <row r="14" spans="1:9" ht="19.5" customHeight="1">
      <c r="A14" s="135">
        <v>4</v>
      </c>
      <c r="B14" s="136">
        <v>801</v>
      </c>
      <c r="C14" s="136">
        <v>80132</v>
      </c>
      <c r="D14" s="136">
        <v>2590</v>
      </c>
      <c r="E14" s="137" t="s">
        <v>275</v>
      </c>
      <c r="F14" s="137"/>
      <c r="G14" s="138">
        <v>10000</v>
      </c>
      <c r="H14" s="138"/>
      <c r="I14" s="139">
        <f>SUM(F14:H14)</f>
        <v>10000</v>
      </c>
    </row>
    <row r="15" spans="1:9" ht="19.5" customHeight="1">
      <c r="A15" s="135">
        <v>5</v>
      </c>
      <c r="B15" s="136">
        <v>921</v>
      </c>
      <c r="C15" s="136">
        <v>92109</v>
      </c>
      <c r="D15" s="136">
        <v>2480</v>
      </c>
      <c r="E15" s="137" t="s">
        <v>276</v>
      </c>
      <c r="F15" s="137"/>
      <c r="G15" s="138">
        <v>1420000</v>
      </c>
      <c r="H15" s="138"/>
      <c r="I15" s="139">
        <f>SUM(F15:H15)</f>
        <v>1420000</v>
      </c>
    </row>
    <row r="16" spans="1:9" ht="19.5" customHeight="1">
      <c r="A16" s="135">
        <v>6</v>
      </c>
      <c r="B16" s="136">
        <v>921</v>
      </c>
      <c r="C16" s="136">
        <v>92116</v>
      </c>
      <c r="D16" s="136">
        <v>2480</v>
      </c>
      <c r="E16" s="137" t="s">
        <v>277</v>
      </c>
      <c r="F16" s="137"/>
      <c r="G16" s="138">
        <v>630000</v>
      </c>
      <c r="H16" s="138"/>
      <c r="I16" s="139">
        <f>SUM(F16:H16)</f>
        <v>630000</v>
      </c>
    </row>
    <row r="17" spans="1:9" ht="21" customHeight="1">
      <c r="A17" s="140" t="s">
        <v>278</v>
      </c>
      <c r="B17" s="140"/>
      <c r="C17" s="140"/>
      <c r="D17" s="140"/>
      <c r="E17" s="140"/>
      <c r="F17" s="140"/>
      <c r="G17" s="140"/>
      <c r="H17" s="140"/>
      <c r="I17" s="140"/>
    </row>
    <row r="18" spans="1:9" ht="19.5" customHeight="1">
      <c r="A18" s="136">
        <v>1</v>
      </c>
      <c r="B18" s="136">
        <v>750</v>
      </c>
      <c r="C18" s="136">
        <v>75075</v>
      </c>
      <c r="D18" s="141">
        <v>2830</v>
      </c>
      <c r="E18" s="142" t="s">
        <v>279</v>
      </c>
      <c r="F18" s="137"/>
      <c r="G18" s="138"/>
      <c r="H18" s="143">
        <v>210000</v>
      </c>
      <c r="I18" s="139">
        <f>SUM(F18:H18)</f>
        <v>210000</v>
      </c>
    </row>
    <row r="19" spans="1:9" ht="19.5" customHeight="1">
      <c r="A19" s="136">
        <v>2</v>
      </c>
      <c r="B19" s="144">
        <v>801</v>
      </c>
      <c r="C19" s="144">
        <v>80104</v>
      </c>
      <c r="D19" s="141">
        <v>2540</v>
      </c>
      <c r="E19" s="142" t="s">
        <v>280</v>
      </c>
      <c r="F19" s="142"/>
      <c r="G19" s="145">
        <v>500000</v>
      </c>
      <c r="H19" s="143"/>
      <c r="I19" s="139">
        <f>SUM(F19:H19)</f>
        <v>500000</v>
      </c>
    </row>
    <row r="20" spans="1:9" ht="19.5" customHeight="1">
      <c r="A20" s="136">
        <v>3</v>
      </c>
      <c r="B20" s="144">
        <v>854</v>
      </c>
      <c r="C20" s="144">
        <v>85412</v>
      </c>
      <c r="D20" s="141">
        <v>2830</v>
      </c>
      <c r="E20" s="142" t="s">
        <v>281</v>
      </c>
      <c r="F20" s="142"/>
      <c r="G20" s="145"/>
      <c r="H20" s="143">
        <v>5000</v>
      </c>
      <c r="I20" s="139">
        <f>SUM(F20:H20)</f>
        <v>5000</v>
      </c>
    </row>
    <row r="21" spans="1:9" ht="19.5" customHeight="1">
      <c r="A21" s="136">
        <v>4</v>
      </c>
      <c r="B21" s="144">
        <v>854</v>
      </c>
      <c r="C21" s="144">
        <v>85415</v>
      </c>
      <c r="D21" s="141">
        <v>2830</v>
      </c>
      <c r="E21" s="142" t="s">
        <v>282</v>
      </c>
      <c r="F21" s="142"/>
      <c r="G21" s="145"/>
      <c r="H21" s="143">
        <v>40000</v>
      </c>
      <c r="I21" s="139">
        <f>SUM(F21:H21)</f>
        <v>40000</v>
      </c>
    </row>
    <row r="22" spans="1:9" ht="19.5" customHeight="1">
      <c r="A22" s="136">
        <v>5</v>
      </c>
      <c r="B22" s="144">
        <v>854</v>
      </c>
      <c r="C22" s="144">
        <v>85495</v>
      </c>
      <c r="D22" s="141">
        <v>2830</v>
      </c>
      <c r="E22" s="142" t="s">
        <v>283</v>
      </c>
      <c r="F22" s="142"/>
      <c r="G22" s="145"/>
      <c r="H22" s="143">
        <v>5000</v>
      </c>
      <c r="I22" s="139">
        <f>SUM(F22:H22)</f>
        <v>5000</v>
      </c>
    </row>
    <row r="23" spans="1:9" ht="19.5" customHeight="1">
      <c r="A23" s="136">
        <v>6</v>
      </c>
      <c r="B23" s="144">
        <v>921</v>
      </c>
      <c r="C23" s="144">
        <v>92195</v>
      </c>
      <c r="D23" s="141">
        <v>2830</v>
      </c>
      <c r="E23" s="146" t="s">
        <v>284</v>
      </c>
      <c r="F23" s="142"/>
      <c r="G23" s="145"/>
      <c r="H23" s="143">
        <v>17000</v>
      </c>
      <c r="I23" s="139">
        <f>SUM(F23:H23)</f>
        <v>17000</v>
      </c>
    </row>
    <row r="24" spans="1:9" ht="19.5" customHeight="1">
      <c r="A24" s="136">
        <v>7</v>
      </c>
      <c r="B24" s="144">
        <v>921</v>
      </c>
      <c r="C24" s="144">
        <v>92195</v>
      </c>
      <c r="D24" s="141">
        <v>2830</v>
      </c>
      <c r="E24" s="146" t="s">
        <v>285</v>
      </c>
      <c r="F24" s="142"/>
      <c r="G24" s="145"/>
      <c r="H24" s="143">
        <v>20000</v>
      </c>
      <c r="I24" s="139">
        <f>SUM(F24:H24)</f>
        <v>20000</v>
      </c>
    </row>
    <row r="25" spans="1:9" ht="19.5" customHeight="1">
      <c r="A25" s="136">
        <v>8</v>
      </c>
      <c r="B25" s="144">
        <v>921</v>
      </c>
      <c r="C25" s="144">
        <v>92195</v>
      </c>
      <c r="D25" s="141">
        <v>2830</v>
      </c>
      <c r="E25" s="142" t="s">
        <v>286</v>
      </c>
      <c r="F25" s="142"/>
      <c r="G25" s="147"/>
      <c r="H25" s="143">
        <v>3000</v>
      </c>
      <c r="I25" s="139">
        <f>SUM(F25:H25)</f>
        <v>3000</v>
      </c>
    </row>
    <row r="26" spans="1:9" ht="19.5" customHeight="1">
      <c r="A26" s="136">
        <v>9</v>
      </c>
      <c r="B26" s="144">
        <v>926</v>
      </c>
      <c r="C26" s="144">
        <v>92695</v>
      </c>
      <c r="D26" s="141">
        <v>2830</v>
      </c>
      <c r="E26" s="142" t="s">
        <v>287</v>
      </c>
      <c r="F26" s="142"/>
      <c r="G26" s="147"/>
      <c r="H26" s="143">
        <v>150000</v>
      </c>
      <c r="I26" s="139">
        <f>SUM(F26:H26)</f>
        <v>150000</v>
      </c>
    </row>
    <row r="27" spans="1:9" ht="20.25" customHeight="1">
      <c r="A27" s="148" t="s">
        <v>150</v>
      </c>
      <c r="B27" s="148"/>
      <c r="C27" s="148"/>
      <c r="D27" s="148"/>
      <c r="E27" s="148"/>
      <c r="F27" s="149"/>
      <c r="G27" s="150">
        <f>SUM(G11:G16,G18:G26)</f>
        <v>3660000</v>
      </c>
      <c r="H27" s="150">
        <f>SUM(H11:H16,H18:H26)</f>
        <v>458000</v>
      </c>
      <c r="I27" s="150">
        <f>SUM(I11:I16,I18:I26)</f>
        <v>4118000</v>
      </c>
    </row>
    <row r="28" spans="1:8" ht="12.75">
      <c r="A28" s="151" t="s">
        <v>288</v>
      </c>
      <c r="G28" s="152"/>
      <c r="H28" s="152"/>
    </row>
    <row r="29" spans="7:8" ht="12.75">
      <c r="G29" s="152"/>
      <c r="H29" s="152"/>
    </row>
    <row r="30" spans="7:8" ht="12.75">
      <c r="G30" s="152"/>
      <c r="H30" s="152"/>
    </row>
    <row r="31" spans="7:8" ht="12.75">
      <c r="G31" s="152"/>
      <c r="H31" s="152"/>
    </row>
    <row r="32" ht="12.75">
      <c r="H32" s="152"/>
    </row>
    <row r="33" ht="12.75">
      <c r="H33" s="152"/>
    </row>
    <row r="34" ht="12.75">
      <c r="H34" s="152"/>
    </row>
    <row r="35" ht="12.75">
      <c r="H35" s="152"/>
    </row>
    <row r="36" ht="12.75">
      <c r="H36" s="152"/>
    </row>
    <row r="37" ht="12.75">
      <c r="H37" s="152"/>
    </row>
  </sheetData>
  <sheetProtection selectLockedCells="1" selectUnlockedCells="1"/>
  <mergeCells count="11">
    <mergeCell ref="B5:I5"/>
    <mergeCell ref="A7:A8"/>
    <mergeCell ref="B7:B8"/>
    <mergeCell ref="C7:C8"/>
    <mergeCell ref="D7:D8"/>
    <mergeCell ref="E7:E8"/>
    <mergeCell ref="F7:H7"/>
    <mergeCell ref="I7:I8"/>
    <mergeCell ref="A10:I10"/>
    <mergeCell ref="A17:I17"/>
    <mergeCell ref="A27:E2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="102" zoomScaleNormal="102" workbookViewId="0" topLeftCell="A1">
      <selection activeCell="F2" sqref="F2"/>
    </sheetView>
  </sheetViews>
  <sheetFormatPr defaultColWidth="9.00390625" defaultRowHeight="12.75"/>
  <cols>
    <col min="1" max="1" width="4.50390625" style="0" customWidth="1"/>
    <col min="2" max="2" width="5.875" style="0" customWidth="1"/>
    <col min="3" max="3" width="9.25390625" style="0" customWidth="1"/>
    <col min="4" max="4" width="9.50390625" style="0" customWidth="1"/>
    <col min="5" max="5" width="43.25390625" style="0" customWidth="1"/>
    <col min="6" max="6" width="22.625" style="0" customWidth="1"/>
    <col min="7" max="7" width="12.875" style="0" customWidth="1"/>
  </cols>
  <sheetData>
    <row r="1" spans="1:7" ht="12.75" customHeight="1">
      <c r="A1" s="153"/>
      <c r="B1" s="153"/>
      <c r="C1" s="153"/>
      <c r="D1" s="153"/>
      <c r="E1" s="153"/>
      <c r="F1" s="5" t="s">
        <v>289</v>
      </c>
      <c r="G1" s="153"/>
    </row>
    <row r="2" spans="1:7" ht="12.75" customHeight="1">
      <c r="A2" s="153"/>
      <c r="B2" s="153"/>
      <c r="C2" s="153"/>
      <c r="D2" s="153"/>
      <c r="E2" s="153"/>
      <c r="F2" s="5" t="s">
        <v>1</v>
      </c>
      <c r="G2" s="7"/>
    </row>
    <row r="3" spans="1:7" ht="12.75" customHeight="1">
      <c r="A3" s="153"/>
      <c r="B3" s="153"/>
      <c r="C3" s="153"/>
      <c r="D3" s="153"/>
      <c r="E3" s="153"/>
      <c r="F3" s="5" t="s">
        <v>2</v>
      </c>
      <c r="G3" s="7"/>
    </row>
    <row r="4" spans="1:7" ht="12.75" customHeight="1">
      <c r="A4" s="153"/>
      <c r="B4" s="153"/>
      <c r="C4" s="153"/>
      <c r="D4" s="153"/>
      <c r="E4" s="153"/>
      <c r="F4" s="5" t="s">
        <v>3</v>
      </c>
      <c r="G4" s="7"/>
    </row>
    <row r="5" spans="1:7" ht="8.25" customHeight="1">
      <c r="A5" s="153" t="s">
        <v>290</v>
      </c>
      <c r="B5" s="153"/>
      <c r="C5" s="153"/>
      <c r="D5" s="153"/>
      <c r="E5" s="153"/>
      <c r="F5" s="153"/>
      <c r="G5" s="153"/>
    </row>
    <row r="6" spans="1:7" ht="8.25" customHeight="1">
      <c r="A6" s="153"/>
      <c r="B6" s="153"/>
      <c r="C6" s="153"/>
      <c r="D6" s="153"/>
      <c r="E6" s="153"/>
      <c r="F6" s="153"/>
      <c r="G6" s="153"/>
    </row>
    <row r="7" spans="1:7" ht="32.25" customHeight="1">
      <c r="A7" s="153"/>
      <c r="B7" s="153"/>
      <c r="C7" s="153"/>
      <c r="D7" s="153"/>
      <c r="E7" s="153"/>
      <c r="F7" s="153"/>
      <c r="G7" s="153"/>
    </row>
    <row r="8" spans="1:7" ht="16.5" customHeight="1">
      <c r="A8" s="154" t="s">
        <v>6</v>
      </c>
      <c r="B8" s="154" t="s">
        <v>7</v>
      </c>
      <c r="C8" s="154" t="s">
        <v>138</v>
      </c>
      <c r="D8" s="154" t="s">
        <v>291</v>
      </c>
      <c r="E8" s="154" t="s">
        <v>292</v>
      </c>
      <c r="F8" s="155" t="s">
        <v>153</v>
      </c>
      <c r="G8" s="155" t="s">
        <v>293</v>
      </c>
    </row>
    <row r="9" spans="1:7" ht="16.5" customHeight="1">
      <c r="A9" s="154"/>
      <c r="B9" s="154"/>
      <c r="C9" s="154"/>
      <c r="D9" s="154"/>
      <c r="E9" s="154"/>
      <c r="F9" s="155"/>
      <c r="G9" s="155"/>
    </row>
    <row r="10" spans="1:7" ht="28.5" customHeight="1">
      <c r="A10" s="154"/>
      <c r="B10" s="154"/>
      <c r="C10" s="154"/>
      <c r="D10" s="154"/>
      <c r="E10" s="154"/>
      <c r="F10" s="155"/>
      <c r="G10" s="155"/>
    </row>
    <row r="11" spans="1:7" ht="13.5" customHeight="1">
      <c r="A11" s="154"/>
      <c r="B11" s="154"/>
      <c r="C11" s="154"/>
      <c r="D11" s="154"/>
      <c r="E11" s="154"/>
      <c r="F11" s="155"/>
      <c r="G11" s="155"/>
    </row>
    <row r="12" spans="1:7" ht="15" customHeight="1">
      <c r="A12" s="156">
        <v>1</v>
      </c>
      <c r="B12" s="156"/>
      <c r="C12" s="156">
        <v>2</v>
      </c>
      <c r="D12" s="156">
        <v>3</v>
      </c>
      <c r="E12" s="156">
        <v>4</v>
      </c>
      <c r="F12" s="156">
        <v>5</v>
      </c>
      <c r="G12" s="156">
        <v>7</v>
      </c>
    </row>
    <row r="13" spans="1:7" ht="13.5" customHeight="1">
      <c r="A13" s="157" t="s">
        <v>175</v>
      </c>
      <c r="B13" s="158" t="s">
        <v>294</v>
      </c>
      <c r="C13" s="158"/>
      <c r="D13" s="158"/>
      <c r="E13" s="158"/>
      <c r="F13" s="159">
        <f>SUM(F14,F18,F26)</f>
        <v>460423</v>
      </c>
      <c r="G13" s="159">
        <f>SUM(G14,G18,G26)</f>
        <v>460423</v>
      </c>
    </row>
    <row r="14" spans="1:7" ht="13.5" customHeight="1">
      <c r="A14" s="160" t="s">
        <v>295</v>
      </c>
      <c r="B14" s="160"/>
      <c r="C14" s="160"/>
      <c r="D14" s="160"/>
      <c r="E14" s="160"/>
      <c r="F14" s="159">
        <f>SUM(F15:F16)</f>
        <v>136300</v>
      </c>
      <c r="G14" s="159">
        <f>SUM(G15:G17)</f>
        <v>136300</v>
      </c>
    </row>
    <row r="15" spans="1:7" ht="13.5" customHeight="1">
      <c r="A15" s="157"/>
      <c r="B15" s="161">
        <v>801</v>
      </c>
      <c r="C15" s="161">
        <v>80104</v>
      </c>
      <c r="D15" s="162" t="s">
        <v>296</v>
      </c>
      <c r="E15" s="163" t="s">
        <v>297</v>
      </c>
      <c r="F15" s="164">
        <v>136000</v>
      </c>
      <c r="G15" s="165"/>
    </row>
    <row r="16" spans="1:7" ht="13.5" customHeight="1">
      <c r="A16" s="157"/>
      <c r="B16" s="161">
        <v>801</v>
      </c>
      <c r="C16" s="161">
        <v>80104</v>
      </c>
      <c r="D16" s="162" t="s">
        <v>298</v>
      </c>
      <c r="E16" s="163" t="s">
        <v>299</v>
      </c>
      <c r="F16" s="164">
        <v>300</v>
      </c>
      <c r="G16" s="164"/>
    </row>
    <row r="17" spans="1:7" ht="13.5" customHeight="1">
      <c r="A17" s="166"/>
      <c r="B17" s="167">
        <v>801</v>
      </c>
      <c r="C17" s="167">
        <v>80104</v>
      </c>
      <c r="D17" s="168">
        <v>4220</v>
      </c>
      <c r="E17" s="169" t="s">
        <v>300</v>
      </c>
      <c r="F17" s="164"/>
      <c r="G17" s="164">
        <v>136300</v>
      </c>
    </row>
    <row r="18" spans="1:7" ht="13.5" customHeight="1">
      <c r="A18" s="170" t="s">
        <v>301</v>
      </c>
      <c r="B18" s="170"/>
      <c r="C18" s="170"/>
      <c r="D18" s="170"/>
      <c r="E18" s="170"/>
      <c r="F18" s="165">
        <f>SUM(F19:F21)</f>
        <v>104300</v>
      </c>
      <c r="G18" s="165">
        <f>SUM(G22:G25)</f>
        <v>104300</v>
      </c>
    </row>
    <row r="19" spans="1:7" ht="13.5" customHeight="1">
      <c r="A19" s="166"/>
      <c r="B19" s="167">
        <v>801</v>
      </c>
      <c r="C19" s="167">
        <v>80110</v>
      </c>
      <c r="D19" s="168" t="s">
        <v>296</v>
      </c>
      <c r="E19" s="169" t="s">
        <v>302</v>
      </c>
      <c r="F19" s="171">
        <v>4000</v>
      </c>
      <c r="G19" s="171"/>
    </row>
    <row r="20" spans="1:7" ht="13.5" customHeight="1">
      <c r="A20" s="166"/>
      <c r="B20" s="167">
        <v>801</v>
      </c>
      <c r="C20" s="167">
        <v>80110</v>
      </c>
      <c r="D20" s="168" t="s">
        <v>298</v>
      </c>
      <c r="E20" s="169" t="s">
        <v>303</v>
      </c>
      <c r="F20" s="171">
        <v>300</v>
      </c>
      <c r="G20" s="171"/>
    </row>
    <row r="21" spans="1:7" ht="13.5" customHeight="1">
      <c r="A21" s="166"/>
      <c r="B21" s="167">
        <v>801</v>
      </c>
      <c r="C21" s="167">
        <v>80110</v>
      </c>
      <c r="D21" s="168" t="s">
        <v>304</v>
      </c>
      <c r="E21" s="169" t="s">
        <v>305</v>
      </c>
      <c r="F21" s="171">
        <v>100000</v>
      </c>
      <c r="G21" s="171"/>
    </row>
    <row r="22" spans="1:7" ht="13.5" customHeight="1">
      <c r="A22" s="166"/>
      <c r="B22" s="167">
        <v>801</v>
      </c>
      <c r="C22" s="167">
        <v>80110</v>
      </c>
      <c r="D22" s="168">
        <v>4210</v>
      </c>
      <c r="E22" s="169" t="s">
        <v>306</v>
      </c>
      <c r="F22" s="171"/>
      <c r="G22" s="171">
        <v>2300</v>
      </c>
    </row>
    <row r="23" spans="1:7" ht="13.5" customHeight="1">
      <c r="A23" s="166"/>
      <c r="B23" s="167">
        <v>801</v>
      </c>
      <c r="C23" s="167">
        <v>80110</v>
      </c>
      <c r="D23" s="168">
        <v>4220</v>
      </c>
      <c r="E23" s="169" t="s">
        <v>300</v>
      </c>
      <c r="F23" s="171"/>
      <c r="G23" s="171">
        <v>100000</v>
      </c>
    </row>
    <row r="24" spans="1:7" ht="13.5" customHeight="1">
      <c r="A24" s="166"/>
      <c r="B24" s="167">
        <v>801</v>
      </c>
      <c r="C24" s="167">
        <v>80110</v>
      </c>
      <c r="D24" s="168">
        <v>4240</v>
      </c>
      <c r="E24" s="172" t="s">
        <v>307</v>
      </c>
      <c r="F24" s="171"/>
      <c r="G24" s="171">
        <v>0</v>
      </c>
    </row>
    <row r="25" spans="1:7" ht="13.5" customHeight="1">
      <c r="A25" s="166"/>
      <c r="B25" s="167">
        <v>801</v>
      </c>
      <c r="C25" s="167">
        <v>80110</v>
      </c>
      <c r="D25" s="168">
        <v>4300</v>
      </c>
      <c r="E25" s="172" t="s">
        <v>308</v>
      </c>
      <c r="F25" s="171"/>
      <c r="G25" s="171">
        <v>2000</v>
      </c>
    </row>
    <row r="26" spans="1:7" ht="13.5" customHeight="1">
      <c r="A26" s="170" t="s">
        <v>309</v>
      </c>
      <c r="B26" s="170"/>
      <c r="C26" s="170"/>
      <c r="D26" s="170"/>
      <c r="E26" s="170"/>
      <c r="F26" s="173">
        <f>SUM(F27:F29)</f>
        <v>219823</v>
      </c>
      <c r="G26" s="173">
        <f>SUM(G30:G31)</f>
        <v>219823</v>
      </c>
    </row>
    <row r="27" spans="1:9" ht="13.5" customHeight="1">
      <c r="A27" s="166"/>
      <c r="B27" s="167">
        <v>801</v>
      </c>
      <c r="C27" s="167">
        <v>80148</v>
      </c>
      <c r="D27" s="168" t="s">
        <v>296</v>
      </c>
      <c r="E27" s="172" t="s">
        <v>310</v>
      </c>
      <c r="F27" s="171">
        <v>116886</v>
      </c>
      <c r="G27" s="171"/>
      <c r="I27" s="174"/>
    </row>
    <row r="28" spans="1:7" ht="13.5" customHeight="1">
      <c r="A28" s="166"/>
      <c r="B28" s="167">
        <v>801</v>
      </c>
      <c r="C28" s="167">
        <v>80148</v>
      </c>
      <c r="D28" s="168" t="s">
        <v>298</v>
      </c>
      <c r="E28" s="172" t="s">
        <v>311</v>
      </c>
      <c r="F28" s="171">
        <v>937</v>
      </c>
      <c r="G28" s="171"/>
    </row>
    <row r="29" spans="1:7" ht="13.5" customHeight="1">
      <c r="A29" s="166"/>
      <c r="B29" s="167">
        <v>801</v>
      </c>
      <c r="C29" s="167">
        <v>80148</v>
      </c>
      <c r="D29" s="168" t="s">
        <v>304</v>
      </c>
      <c r="E29" s="169" t="s">
        <v>305</v>
      </c>
      <c r="F29" s="171">
        <v>102000</v>
      </c>
      <c r="G29" s="171"/>
    </row>
    <row r="30" spans="1:9" s="174" customFormat="1" ht="13.5" customHeight="1">
      <c r="A30" s="166"/>
      <c r="B30" s="167">
        <v>801</v>
      </c>
      <c r="C30" s="167">
        <v>80148</v>
      </c>
      <c r="D30" s="168">
        <v>4220</v>
      </c>
      <c r="E30" s="172" t="s">
        <v>312</v>
      </c>
      <c r="F30" s="171"/>
      <c r="G30" s="171">
        <v>218323</v>
      </c>
      <c r="H30"/>
      <c r="I30"/>
    </row>
    <row r="31" spans="1:7" ht="13.5" customHeight="1">
      <c r="A31" s="166"/>
      <c r="B31" s="167">
        <v>801</v>
      </c>
      <c r="C31" s="167">
        <v>80148</v>
      </c>
      <c r="D31" s="168">
        <v>4300</v>
      </c>
      <c r="E31" s="172" t="s">
        <v>308</v>
      </c>
      <c r="F31" s="171"/>
      <c r="G31" s="171">
        <v>1500</v>
      </c>
    </row>
    <row r="32" spans="1:7" ht="13.5" customHeight="1">
      <c r="A32" s="166" t="s">
        <v>313</v>
      </c>
      <c r="B32" s="170" t="s">
        <v>314</v>
      </c>
      <c r="C32" s="170"/>
      <c r="D32" s="170"/>
      <c r="E32" s="170"/>
      <c r="F32" s="173">
        <f>SUM(F33)</f>
        <v>341930</v>
      </c>
      <c r="G32" s="173">
        <f>SUM(G33)</f>
        <v>341930</v>
      </c>
    </row>
    <row r="33" spans="1:7" ht="13.5" customHeight="1">
      <c r="A33" s="175" t="s">
        <v>315</v>
      </c>
      <c r="B33" s="175"/>
      <c r="C33" s="175"/>
      <c r="D33" s="175"/>
      <c r="E33" s="175"/>
      <c r="F33" s="173">
        <f>SUM(F34:F36)</f>
        <v>341930</v>
      </c>
      <c r="G33" s="173">
        <f>SUM(G37:G40)</f>
        <v>341930</v>
      </c>
    </row>
    <row r="34" spans="1:7" ht="13.5" customHeight="1">
      <c r="A34" s="166"/>
      <c r="B34" s="167">
        <v>854</v>
      </c>
      <c r="C34" s="167">
        <v>85401</v>
      </c>
      <c r="D34" s="168" t="s">
        <v>298</v>
      </c>
      <c r="E34" s="176" t="s">
        <v>299</v>
      </c>
      <c r="F34" s="171">
        <f>100+80+500+144000</f>
        <v>144680</v>
      </c>
      <c r="G34" s="171"/>
    </row>
    <row r="35" spans="1:7" ht="13.5" customHeight="1">
      <c r="A35" s="166"/>
      <c r="B35" s="167">
        <v>854</v>
      </c>
      <c r="C35" s="167">
        <v>85401</v>
      </c>
      <c r="D35" s="168" t="s">
        <v>304</v>
      </c>
      <c r="E35" s="176" t="s">
        <v>316</v>
      </c>
      <c r="F35" s="171">
        <f>46000+60000+82000+750</f>
        <v>188750</v>
      </c>
      <c r="G35" s="171"/>
    </row>
    <row r="36" spans="1:7" ht="13.5" customHeight="1">
      <c r="A36" s="166"/>
      <c r="B36" s="167">
        <v>854</v>
      </c>
      <c r="C36" s="167">
        <v>85401</v>
      </c>
      <c r="D36" s="168" t="s">
        <v>317</v>
      </c>
      <c r="E36" s="176" t="s">
        <v>318</v>
      </c>
      <c r="F36" s="171">
        <f>1000+1000+6500</f>
        <v>8500</v>
      </c>
      <c r="G36" s="171"/>
    </row>
    <row r="37" spans="1:7" ht="13.5" customHeight="1">
      <c r="A37" s="166"/>
      <c r="B37" s="167">
        <v>854</v>
      </c>
      <c r="C37" s="167">
        <v>85401</v>
      </c>
      <c r="D37" s="168">
        <v>4210</v>
      </c>
      <c r="E37" s="176" t="s">
        <v>319</v>
      </c>
      <c r="F37" s="171"/>
      <c r="G37" s="171">
        <f>3000+800+2500</f>
        <v>6300</v>
      </c>
    </row>
    <row r="38" spans="1:7" ht="13.5" customHeight="1">
      <c r="A38" s="166"/>
      <c r="B38" s="167">
        <v>854</v>
      </c>
      <c r="C38" s="167">
        <v>85401</v>
      </c>
      <c r="D38" s="168">
        <v>4220</v>
      </c>
      <c r="E38" s="176" t="s">
        <v>312</v>
      </c>
      <c r="F38" s="171"/>
      <c r="G38" s="171">
        <f>39600+58530+80000+143750</f>
        <v>321880</v>
      </c>
    </row>
    <row r="39" spans="1:7" ht="13.5" customHeight="1">
      <c r="A39" s="166"/>
      <c r="B39" s="167">
        <v>854</v>
      </c>
      <c r="C39" s="167">
        <v>85401</v>
      </c>
      <c r="D39" s="168">
        <v>4240</v>
      </c>
      <c r="E39" s="176" t="s">
        <v>307</v>
      </c>
      <c r="F39" s="171"/>
      <c r="G39" s="171">
        <f>1000+1200</f>
        <v>2200</v>
      </c>
    </row>
    <row r="40" spans="1:7" ht="13.5" customHeight="1">
      <c r="A40" s="166"/>
      <c r="B40" s="167">
        <v>854</v>
      </c>
      <c r="C40" s="167">
        <v>85401</v>
      </c>
      <c r="D40" s="168">
        <v>4300</v>
      </c>
      <c r="E40" s="176" t="s">
        <v>308</v>
      </c>
      <c r="F40" s="171"/>
      <c r="G40" s="171">
        <f>3500+550+6500+1000</f>
        <v>11550</v>
      </c>
    </row>
    <row r="41" spans="1:7" ht="13.5" customHeight="1">
      <c r="A41" s="177" t="s">
        <v>150</v>
      </c>
      <c r="B41" s="177"/>
      <c r="C41" s="177"/>
      <c r="D41" s="177"/>
      <c r="E41" s="177"/>
      <c r="F41" s="178">
        <f>SUM(F13,F32)</f>
        <v>802353</v>
      </c>
      <c r="G41" s="178">
        <f>SUM(G13,G32)</f>
        <v>802353</v>
      </c>
    </row>
  </sheetData>
  <sheetProtection selectLockedCells="1" selectUnlockedCells="1"/>
  <mergeCells count="15">
    <mergeCell ref="A5:G7"/>
    <mergeCell ref="A8:A11"/>
    <mergeCell ref="B8:B11"/>
    <mergeCell ref="C8:C11"/>
    <mergeCell ref="D8:D11"/>
    <mergeCell ref="E8:E11"/>
    <mergeCell ref="F8:F11"/>
    <mergeCell ref="G8:G11"/>
    <mergeCell ref="B13:E13"/>
    <mergeCell ref="A14:E14"/>
    <mergeCell ref="A18:E18"/>
    <mergeCell ref="A26:E26"/>
    <mergeCell ref="B32:E32"/>
    <mergeCell ref="A33:E33"/>
    <mergeCell ref="A41:E4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02" zoomScaleNormal="102" workbookViewId="0" topLeftCell="A1">
      <selection activeCell="M7" sqref="M7"/>
    </sheetView>
  </sheetViews>
  <sheetFormatPr defaultColWidth="9.00390625" defaultRowHeight="12.75"/>
  <cols>
    <col min="1" max="1" width="5.25390625" style="1" customWidth="1"/>
    <col min="2" max="2" width="6.375" style="1" customWidth="1"/>
    <col min="3" max="3" width="8.75390625" style="1" customWidth="1"/>
    <col min="4" max="4" width="7.625" style="1" customWidth="1"/>
    <col min="5" max="5" width="34.50390625" style="1" customWidth="1"/>
    <col min="6" max="6" width="30.75390625" style="1" customWidth="1"/>
    <col min="7" max="7" width="21.875" style="1" customWidth="1"/>
    <col min="8" max="8" width="14.875" style="1" customWidth="1"/>
    <col min="9" max="9" width="18.50390625" style="1" customWidth="1"/>
    <col min="10" max="10" width="17.00390625" style="1" customWidth="1"/>
    <col min="11" max="11" width="23.50390625" style="1" customWidth="1"/>
    <col min="12" max="12" width="16.75390625" style="1" customWidth="1"/>
    <col min="13" max="16384" width="9.125" style="1" customWidth="1"/>
  </cols>
  <sheetData>
    <row r="1" spans="1:12" ht="19.5" customHeight="1">
      <c r="A1" s="3"/>
      <c r="B1" s="3"/>
      <c r="C1" s="3"/>
      <c r="D1" s="3"/>
      <c r="E1" s="3"/>
      <c r="F1" s="3"/>
      <c r="G1" s="3"/>
      <c r="H1" s="3"/>
      <c r="I1" s="3"/>
      <c r="J1"/>
      <c r="K1" s="65"/>
      <c r="L1" s="5" t="s">
        <v>320</v>
      </c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65"/>
      <c r="K2" s="65"/>
      <c r="L2" s="5" t="s">
        <v>1</v>
      </c>
      <c r="M2" s="7"/>
    </row>
    <row r="3" spans="1:13" ht="19.5" customHeight="1">
      <c r="A3" s="3"/>
      <c r="B3" s="3"/>
      <c r="C3" s="3"/>
      <c r="D3" s="3"/>
      <c r="E3" s="3"/>
      <c r="F3" s="3"/>
      <c r="G3" s="3"/>
      <c r="H3" s="3"/>
      <c r="I3" s="3"/>
      <c r="J3" s="65"/>
      <c r="K3" s="65"/>
      <c r="L3" s="5" t="s">
        <v>2</v>
      </c>
      <c r="M3" s="7"/>
    </row>
    <row r="4" spans="1:13" ht="19.5" customHeight="1">
      <c r="A4" s="3"/>
      <c r="B4" s="3"/>
      <c r="C4" s="3"/>
      <c r="D4" s="3"/>
      <c r="E4" s="3"/>
      <c r="F4" s="3"/>
      <c r="G4" s="3"/>
      <c r="H4" s="3"/>
      <c r="I4" s="3"/>
      <c r="J4" s="179"/>
      <c r="K4" s="8"/>
      <c r="L4" s="5" t="s">
        <v>3</v>
      </c>
      <c r="M4" s="7"/>
    </row>
    <row r="5" spans="1:12" ht="19.5" customHeight="1">
      <c r="A5" s="3" t="s">
        <v>321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1" t="s">
        <v>5</v>
      </c>
    </row>
    <row r="7" spans="1:12" ht="22.5" customHeight="1">
      <c r="A7" s="180" t="s">
        <v>6</v>
      </c>
      <c r="B7" s="180" t="s">
        <v>7</v>
      </c>
      <c r="C7" s="180" t="s">
        <v>8</v>
      </c>
      <c r="D7" s="180" t="s">
        <v>322</v>
      </c>
      <c r="E7" s="181" t="s">
        <v>323</v>
      </c>
      <c r="F7" s="181" t="s">
        <v>324</v>
      </c>
      <c r="G7" s="181" t="s">
        <v>172</v>
      </c>
      <c r="H7" s="181"/>
      <c r="I7" s="181"/>
      <c r="J7" s="181"/>
      <c r="K7" s="181"/>
      <c r="L7" s="181" t="s">
        <v>325</v>
      </c>
    </row>
    <row r="8" spans="1:12" ht="15" customHeight="1">
      <c r="A8" s="180"/>
      <c r="B8" s="180"/>
      <c r="C8" s="180"/>
      <c r="D8" s="180"/>
      <c r="E8" s="181"/>
      <c r="F8" s="181"/>
      <c r="G8" s="181" t="s">
        <v>326</v>
      </c>
      <c r="H8" s="181" t="s">
        <v>17</v>
      </c>
      <c r="I8" s="181"/>
      <c r="J8" s="181"/>
      <c r="K8" s="181"/>
      <c r="L8" s="181"/>
    </row>
    <row r="9" spans="1:12" ht="19.5" customHeight="1">
      <c r="A9" s="180"/>
      <c r="B9" s="180"/>
      <c r="C9" s="180"/>
      <c r="D9" s="180"/>
      <c r="E9" s="181"/>
      <c r="F9" s="181"/>
      <c r="G9" s="181"/>
      <c r="H9" s="181" t="s">
        <v>19</v>
      </c>
      <c r="I9" s="181" t="s">
        <v>20</v>
      </c>
      <c r="J9" s="181" t="s">
        <v>327</v>
      </c>
      <c r="K9" s="181" t="s">
        <v>22</v>
      </c>
      <c r="L9" s="181"/>
    </row>
    <row r="10" spans="1:12" ht="19.5" customHeight="1">
      <c r="A10" s="180"/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81"/>
    </row>
    <row r="11" spans="1:12" ht="12.75">
      <c r="A11" s="180"/>
      <c r="B11" s="180"/>
      <c r="C11" s="180"/>
      <c r="D11" s="180"/>
      <c r="E11" s="181"/>
      <c r="F11" s="181"/>
      <c r="G11" s="181"/>
      <c r="H11" s="181"/>
      <c r="I11" s="181"/>
      <c r="J11" s="181"/>
      <c r="K11" s="181"/>
      <c r="L11" s="181"/>
    </row>
    <row r="12" spans="1:12" ht="19.5" customHeight="1">
      <c r="A12" s="182">
        <v>1</v>
      </c>
      <c r="B12" s="182">
        <v>2</v>
      </c>
      <c r="C12" s="182">
        <v>3</v>
      </c>
      <c r="D12" s="182">
        <v>4</v>
      </c>
      <c r="E12" s="182">
        <v>5</v>
      </c>
      <c r="F12" s="182">
        <v>6</v>
      </c>
      <c r="G12" s="182">
        <v>7</v>
      </c>
      <c r="H12" s="182">
        <v>8</v>
      </c>
      <c r="I12" s="182">
        <v>9</v>
      </c>
      <c r="J12" s="182">
        <v>10</v>
      </c>
      <c r="K12" s="182">
        <v>11</v>
      </c>
      <c r="L12" s="182">
        <v>12</v>
      </c>
    </row>
    <row r="13" spans="1:12" ht="12.75">
      <c r="A13" s="183">
        <v>1</v>
      </c>
      <c r="B13" s="182" t="s">
        <v>25</v>
      </c>
      <c r="C13" s="182" t="s">
        <v>26</v>
      </c>
      <c r="D13" s="184"/>
      <c r="E13" s="185" t="s">
        <v>328</v>
      </c>
      <c r="F13" s="186">
        <v>3260000</v>
      </c>
      <c r="G13" s="186">
        <f>SUM(H13:K13)</f>
        <v>304220</v>
      </c>
      <c r="H13" s="186"/>
      <c r="I13" s="186"/>
      <c r="J13" s="186"/>
      <c r="K13" s="186">
        <v>304220</v>
      </c>
      <c r="L13" s="187" t="s">
        <v>329</v>
      </c>
    </row>
    <row r="14" spans="1:12" ht="33.75" customHeight="1">
      <c r="A14" s="183">
        <v>2</v>
      </c>
      <c r="B14" s="182">
        <v>600</v>
      </c>
      <c r="C14" s="182">
        <v>60016</v>
      </c>
      <c r="D14" s="184"/>
      <c r="E14" s="185" t="s">
        <v>32</v>
      </c>
      <c r="F14" s="186">
        <v>1450000</v>
      </c>
      <c r="G14" s="186">
        <v>670000</v>
      </c>
      <c r="H14" s="186"/>
      <c r="I14" s="186">
        <v>670000</v>
      </c>
      <c r="J14" s="186"/>
      <c r="K14" s="186"/>
      <c r="L14" s="187" t="s">
        <v>329</v>
      </c>
    </row>
    <row r="15" spans="1:12" ht="12.75">
      <c r="A15" s="183">
        <v>3</v>
      </c>
      <c r="B15" s="182">
        <v>700</v>
      </c>
      <c r="C15" s="182">
        <v>70005</v>
      </c>
      <c r="D15" s="184"/>
      <c r="E15" s="185" t="s">
        <v>38</v>
      </c>
      <c r="F15" s="186">
        <v>6837213</v>
      </c>
      <c r="G15" s="186">
        <f>SUM(H15:K15)</f>
        <v>1600267</v>
      </c>
      <c r="H15" s="186"/>
      <c r="I15" s="186"/>
      <c r="J15" s="186"/>
      <c r="K15" s="186">
        <v>1600267</v>
      </c>
      <c r="L15" s="187" t="s">
        <v>329</v>
      </c>
    </row>
    <row r="16" spans="1:12" ht="34.5" customHeight="1">
      <c r="A16" s="183">
        <v>4</v>
      </c>
      <c r="B16" s="182">
        <v>700</v>
      </c>
      <c r="C16" s="182">
        <v>70005</v>
      </c>
      <c r="D16" s="184"/>
      <c r="E16" s="185" t="s">
        <v>42</v>
      </c>
      <c r="F16" s="186">
        <v>860000</v>
      </c>
      <c r="G16" s="186">
        <f>SUM(H16:K16)</f>
        <v>780000</v>
      </c>
      <c r="H16" s="186"/>
      <c r="I16" s="186">
        <v>380000</v>
      </c>
      <c r="J16" s="186"/>
      <c r="K16" s="186">
        <v>400000</v>
      </c>
      <c r="L16" s="187" t="s">
        <v>329</v>
      </c>
    </row>
    <row r="17" spans="1:12" ht="72" customHeight="1">
      <c r="A17" s="183">
        <v>5</v>
      </c>
      <c r="B17" s="182">
        <v>700</v>
      </c>
      <c r="C17" s="182">
        <v>70005</v>
      </c>
      <c r="D17" s="184"/>
      <c r="E17" s="185" t="s">
        <v>330</v>
      </c>
      <c r="F17" s="186">
        <v>300000</v>
      </c>
      <c r="G17" s="186">
        <f>SUM(H17:K17)</f>
        <v>150000</v>
      </c>
      <c r="H17" s="186"/>
      <c r="I17" s="186">
        <v>150000</v>
      </c>
      <c r="J17" s="186"/>
      <c r="K17" s="186"/>
      <c r="L17" s="187" t="s">
        <v>329</v>
      </c>
    </row>
    <row r="18" spans="1:12" ht="72" customHeight="1">
      <c r="A18" s="183">
        <v>6</v>
      </c>
      <c r="B18" s="182">
        <v>700</v>
      </c>
      <c r="C18" s="182">
        <v>70005</v>
      </c>
      <c r="D18" s="184"/>
      <c r="E18" s="185" t="s">
        <v>331</v>
      </c>
      <c r="F18" s="186">
        <v>606800</v>
      </c>
      <c r="G18" s="186">
        <v>320000</v>
      </c>
      <c r="H18" s="186"/>
      <c r="I18" s="186">
        <v>125000</v>
      </c>
      <c r="J18" s="186"/>
      <c r="K18" s="186">
        <v>195000</v>
      </c>
      <c r="L18" s="187" t="s">
        <v>329</v>
      </c>
    </row>
    <row r="19" spans="1:12" ht="12.75">
      <c r="A19" s="183">
        <v>7</v>
      </c>
      <c r="B19" s="182">
        <v>700</v>
      </c>
      <c r="C19" s="182">
        <v>70005</v>
      </c>
      <c r="D19" s="184"/>
      <c r="E19" s="185" t="s">
        <v>39</v>
      </c>
      <c r="F19" s="186">
        <v>22532072</v>
      </c>
      <c r="G19" s="186">
        <f>SUM(H19:K19)</f>
        <v>7983464</v>
      </c>
      <c r="H19" s="186">
        <v>639000</v>
      </c>
      <c r="I19" s="186">
        <v>1137819</v>
      </c>
      <c r="J19" s="186"/>
      <c r="K19" s="186">
        <v>6206645</v>
      </c>
      <c r="L19" s="187" t="s">
        <v>329</v>
      </c>
    </row>
    <row r="20" spans="1:12" ht="12.75">
      <c r="A20" s="183">
        <v>8</v>
      </c>
      <c r="B20" s="182">
        <v>700</v>
      </c>
      <c r="C20" s="182">
        <v>70005</v>
      </c>
      <c r="D20" s="184"/>
      <c r="E20" s="185" t="s">
        <v>36</v>
      </c>
      <c r="F20" s="186">
        <v>11585671</v>
      </c>
      <c r="G20" s="186">
        <f>SUM(H20:K20)</f>
        <v>2486352</v>
      </c>
      <c r="H20" s="186"/>
      <c r="I20" s="186">
        <v>368071</v>
      </c>
      <c r="J20" s="186"/>
      <c r="K20" s="186">
        <v>2118281</v>
      </c>
      <c r="L20" s="187" t="s">
        <v>329</v>
      </c>
    </row>
    <row r="21" spans="1:12" ht="29.25" customHeight="1">
      <c r="A21" s="183">
        <v>9</v>
      </c>
      <c r="B21" s="182">
        <v>710</v>
      </c>
      <c r="C21" s="182">
        <v>71035</v>
      </c>
      <c r="D21" s="184"/>
      <c r="E21" s="185" t="s">
        <v>332</v>
      </c>
      <c r="F21" s="186">
        <v>7000000</v>
      </c>
      <c r="G21" s="186">
        <f>SUM(H21:K21)</f>
        <v>1000000</v>
      </c>
      <c r="H21" s="186"/>
      <c r="I21" s="186">
        <v>1000000</v>
      </c>
      <c r="J21" s="186"/>
      <c r="K21" s="186"/>
      <c r="L21" s="187" t="s">
        <v>329</v>
      </c>
    </row>
    <row r="22" spans="1:12" ht="27.75" customHeight="1">
      <c r="A22" s="183">
        <v>10</v>
      </c>
      <c r="B22" s="182">
        <v>900</v>
      </c>
      <c r="C22" s="182">
        <v>90001</v>
      </c>
      <c r="D22" s="184"/>
      <c r="E22" s="185" t="s">
        <v>52</v>
      </c>
      <c r="F22" s="186">
        <v>4351456</v>
      </c>
      <c r="G22" s="186">
        <f>SUM(H22:K22)</f>
        <v>2175728</v>
      </c>
      <c r="H22" s="186"/>
      <c r="I22" s="186">
        <v>217573</v>
      </c>
      <c r="J22" s="186"/>
      <c r="K22" s="186">
        <v>1958155</v>
      </c>
      <c r="L22" s="187" t="s">
        <v>329</v>
      </c>
    </row>
    <row r="23" spans="1:12" ht="27.75" customHeight="1">
      <c r="A23" s="183">
        <v>11</v>
      </c>
      <c r="B23" s="182">
        <v>900</v>
      </c>
      <c r="C23" s="182">
        <v>9001</v>
      </c>
      <c r="D23" s="184"/>
      <c r="E23" s="185" t="s">
        <v>333</v>
      </c>
      <c r="F23" s="186">
        <v>650000</v>
      </c>
      <c r="G23" s="186">
        <f>SUM(H23:K23)</f>
        <v>50000</v>
      </c>
      <c r="H23" s="186"/>
      <c r="I23" s="186">
        <v>50000</v>
      </c>
      <c r="J23" s="186"/>
      <c r="K23" s="186"/>
      <c r="L23" s="187" t="s">
        <v>329</v>
      </c>
    </row>
    <row r="24" spans="1:12" ht="41.25" customHeight="1">
      <c r="A24" s="183">
        <v>11</v>
      </c>
      <c r="B24" s="182">
        <v>900</v>
      </c>
      <c r="C24" s="182">
        <v>90095</v>
      </c>
      <c r="D24" s="184"/>
      <c r="E24" s="185" t="s">
        <v>334</v>
      </c>
      <c r="F24" s="186">
        <v>6521761</v>
      </c>
      <c r="G24" s="186">
        <f>SUM(H24:K24)</f>
        <v>5403540</v>
      </c>
      <c r="H24" s="186"/>
      <c r="I24" s="186">
        <v>404224</v>
      </c>
      <c r="J24" s="186"/>
      <c r="K24" s="186">
        <v>4999316</v>
      </c>
      <c r="L24" s="187" t="s">
        <v>329</v>
      </c>
    </row>
    <row r="25" spans="1:12" ht="32.25" customHeight="1">
      <c r="A25" s="188" t="s">
        <v>150</v>
      </c>
      <c r="B25" s="188"/>
      <c r="C25" s="188"/>
      <c r="D25" s="188"/>
      <c r="E25" s="188"/>
      <c r="F25" s="189">
        <f>SUM(F13:F24)</f>
        <v>65954973</v>
      </c>
      <c r="G25" s="189">
        <f>SUM(G13:G24)</f>
        <v>22923571</v>
      </c>
      <c r="H25" s="189">
        <f>SUM(H13:H24)</f>
        <v>639000</v>
      </c>
      <c r="I25" s="189">
        <f>SUM(I13:I24)</f>
        <v>4502687</v>
      </c>
      <c r="J25" s="189">
        <f>SUM(J13:J24)</f>
        <v>0</v>
      </c>
      <c r="K25" s="189">
        <f>SUM(K13:K24)</f>
        <v>17781884</v>
      </c>
      <c r="L25" s="190"/>
    </row>
    <row r="26" spans="1:12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</row>
    <row r="27" ht="12.75">
      <c r="A27" s="1" t="s">
        <v>335</v>
      </c>
    </row>
    <row r="28" ht="12.75">
      <c r="A28" s="1" t="s">
        <v>336</v>
      </c>
    </row>
    <row r="29" ht="25.5" customHeight="1">
      <c r="A29" s="1" t="s">
        <v>337</v>
      </c>
    </row>
    <row r="30" ht="15" customHeight="1">
      <c r="A30" s="1" t="s">
        <v>338</v>
      </c>
    </row>
    <row r="31" ht="12.75">
      <c r="A31" s="102" t="s">
        <v>339</v>
      </c>
    </row>
    <row r="32" spans="1:10" ht="15" customHeight="1">
      <c r="A32" s="192"/>
      <c r="B32" s="192"/>
      <c r="C32" s="192"/>
      <c r="D32" s="192"/>
      <c r="E32" s="192"/>
      <c r="F32" s="192"/>
      <c r="G32" s="192"/>
      <c r="H32" s="192"/>
      <c r="I32" s="193"/>
      <c r="J32" s="193"/>
    </row>
    <row r="33" spans="1:10" ht="19.5" customHeight="1">
      <c r="A33" s="192"/>
      <c r="B33" s="192"/>
      <c r="C33" s="192"/>
      <c r="D33" s="192"/>
      <c r="E33" s="192"/>
      <c r="F33" s="192"/>
      <c r="G33" s="192"/>
      <c r="H33" s="192"/>
      <c r="I33" s="193"/>
      <c r="J33" s="193"/>
    </row>
    <row r="34" spans="1:10" ht="12.75">
      <c r="A34" s="192"/>
      <c r="B34" s="192"/>
      <c r="C34" s="192"/>
      <c r="D34" s="192"/>
      <c r="E34" s="192"/>
      <c r="F34" s="192"/>
      <c r="G34" s="192"/>
      <c r="H34" s="192"/>
      <c r="I34" s="193"/>
      <c r="J34" s="193"/>
    </row>
    <row r="35" spans="1:10" ht="12.75">
      <c r="A35" s="192"/>
      <c r="B35" s="192"/>
      <c r="C35" s="192"/>
      <c r="D35" s="192"/>
      <c r="E35" s="192"/>
      <c r="F35" s="192"/>
      <c r="G35" s="192"/>
      <c r="H35" s="192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</sheetData>
  <sheetProtection selectLockedCells="1" selectUnlockedCells="1"/>
  <mergeCells count="16"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25:E25"/>
  </mergeCells>
  <printOptions/>
  <pageMargins left="0.39375" right="0.39375" top="0.39375" bottom="0.39375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Marcin Strecha</cp:lastModifiedBy>
  <cp:lastPrinted>2011-11-10T08:05:43Z</cp:lastPrinted>
  <dcterms:created xsi:type="dcterms:W3CDTF">1998-12-09T13:02:10Z</dcterms:created>
  <dcterms:modified xsi:type="dcterms:W3CDTF">2011-11-10T08:06:16Z</dcterms:modified>
  <cp:category/>
  <cp:version/>
  <cp:contentType/>
  <cp:contentStatus/>
  <cp:revision>157</cp:revision>
</cp:coreProperties>
</file>