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'DROGI'!$A$1:$H$67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<sst xmlns="http://schemas.openxmlformats.org/spreadsheetml/2006/main" count="135" uniqueCount="103">
  <si>
    <t>Załącznik nr 10</t>
  </si>
  <si>
    <t>KOSZTORYS 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</si>
  <si>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</si>
  <si>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</si>
  <si>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</si>
  <si>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</si>
  <si>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</si>
  <si>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</si>
  <si>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</si>
  <si>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</si>
  <si>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</si>
  <si>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</si>
  <si>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ROBOTY PRZYGOTOWAWCZE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</si>
  <si>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</si>
  <si>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</si>
  <si>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</si>
  <si>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</si>
  <si>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</si>
  <si>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</si>
  <si>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 xml:space="preserve">       USUNIĘCIE DRZEW I KRZEWÓW</t>
  </si>
  <si>
    <t>Mechaniczne karczowanie pni drzew o średnicy  66 – 75 cm</t>
  </si>
  <si>
    <t>szt.</t>
  </si>
  <si>
    <t>Wywiezienie i utylizacja karpiny</t>
  </si>
  <si>
    <t>mp.</t>
  </si>
  <si>
    <t>01.02.04.</t>
  </si>
  <si>
    <t>ROZBIÓRKI ELEMENTÓW DRÓG, OGRODZEŃ I PRZEPUSTÓW</t>
  </si>
  <si>
    <t>Rozbiórka nawierzchni z płyt drogowych betonowych grubości 15 cm z odwiezieniem gruzu</t>
  </si>
  <si>
    <t>m2</t>
  </si>
  <si>
    <t>01.03.02</t>
  </si>
  <si>
    <t>PRZEBUDOWA KABLOWYCH LINII ENERGETYCZNYCH</t>
  </si>
  <si>
    <t>Zabezpieczenie kabli energetycznych rurami osłonowymi dwudzielnymi np.. AROT PS110</t>
  </si>
  <si>
    <t>m</t>
  </si>
  <si>
    <t>ROBOTY PRZYGOTOWAWCZE       RAZEM</t>
  </si>
  <si>
    <t>02.00.00</t>
  </si>
  <si>
    <t>ROBOTY ZIEMNE</t>
  </si>
  <si>
    <t>02.01.01</t>
  </si>
  <si>
    <t>WYKONANIE WYKOPÓW W GRUNTACH NIESKALISTYCH</t>
  </si>
  <si>
    <t>Wykopy w gruntach nieskalistych wraz z wywiezieniem i utylizacją materiału</t>
  </si>
  <si>
    <t>m3</t>
  </si>
  <si>
    <t>Wykopy w gruntach nieskalistych z przewiezieniem materiału w nasyp</t>
  </si>
  <si>
    <t>02.03.01</t>
  </si>
  <si>
    <t>WYKONANIE NASYPÓW</t>
  </si>
  <si>
    <t>Nasypy z gruntu pochodzącego z wykopu, z  wbudowaniem oraz zagęszczeniem</t>
  </si>
  <si>
    <t>ROBOTY ZIEMNE       RAZEM</t>
  </si>
  <si>
    <t>03.00.00</t>
  </si>
  <si>
    <t>ODWODNIENIE KORPUSU DROGOWEGO</t>
  </si>
  <si>
    <t>45231000-5</t>
  </si>
  <si>
    <t>03.02.01</t>
  </si>
  <si>
    <t>KANALIZACJA DESZCZOWA</t>
  </si>
  <si>
    <t>Wykopy w gruntach nieskalistych z odwiezieniem na odkład</t>
  </si>
  <si>
    <t>Wykopy mechaniczne ze złożeniem gruntu obok wykopu i ponownym zasypaniem z zagęszczeniem</t>
  </si>
  <si>
    <t>Wykopy ręczne ze złożeniem gruntu obok wykopu i  zasypaniem wykopu z zagęszczeniem</t>
  </si>
  <si>
    <t xml:space="preserve">Obsypka rurociągu z piasku </t>
  </si>
  <si>
    <r>
      <t>Wykonanie kanału z rur kielichowych z PVC Ø</t>
    </r>
    <r>
      <rPr>
        <sz val="10"/>
        <color indexed="8"/>
        <rFont val="Times New Roman"/>
        <family val="1"/>
      </rPr>
      <t xml:space="preserve">315                          kl.8,0 KN/m2  </t>
    </r>
  </si>
  <si>
    <r>
      <t>Wykonanie kanału (przykanalików)  z rur kielichowych z PVC Ø</t>
    </r>
    <r>
      <rPr>
        <sz val="10"/>
        <color indexed="8"/>
        <rFont val="Times New Roman"/>
        <family val="1"/>
      </rPr>
      <t xml:space="preserve">200            kl. 8,0 KN/m2  </t>
    </r>
  </si>
  <si>
    <t>Wykonanie studni rewizyjnej  o gł. 2 m i Ø1200 mm z betonu B45 z włazem D400</t>
  </si>
  <si>
    <t>kpl</t>
  </si>
  <si>
    <t xml:space="preserve">Wykonanie studzienki ściekowej z wpustem ulicznym  0,5 m z osadnikiem </t>
  </si>
  <si>
    <r>
      <t xml:space="preserve">Wykonanie wylotu ścieku na skarpę </t>
    </r>
    <r>
      <rPr>
        <sz val="10"/>
        <rFont val="Times New Roman"/>
        <family val="1"/>
      </rPr>
      <t>Ø 315</t>
    </r>
  </si>
  <si>
    <t>Wykonanie ścieku skarpowego trapezowego dł. 23,0 m z darniowaniem obustronnych pasów z darniny na płask szer. 0,4 m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</si>
  <si>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</si>
  <si>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</si>
  <si>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</si>
  <si>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</si>
  <si>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</si>
  <si>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</si>
  <si>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Wykonanie koryta o głęb. 10 cm pod nową konstr. nawierzchni wraz z profilowaniem i zagęszczeniem podłoża</t>
  </si>
  <si>
    <t>04.02.01</t>
  </si>
  <si>
    <t>WARSTWA MROZOCHRONNA</t>
  </si>
  <si>
    <t xml:space="preserve">Warstwa  mrozoochronna gr. 25 cm – pod jezdnię ulicy z zagęszczeniem </t>
  </si>
  <si>
    <t>04.04.02</t>
  </si>
  <si>
    <t>PODBUDOWA Z KRUSZYWA ŁAMANEGO STABILIZOWANEGO MECHANICZNIE</t>
  </si>
  <si>
    <t xml:space="preserve">Podbudowa z kruszywa łamanego 50% stabilizowanego mechanicznie 0/31,5, grub. 20 cm – jezdnia ulicy Nad Jarem  </t>
  </si>
  <si>
    <t>PODBUDOWA       RAZEM</t>
  </si>
  <si>
    <t>08.00.00</t>
  </si>
  <si>
    <t>NAWIERZCHNIA</t>
  </si>
  <si>
    <t>NAWIERZCHNIA Z BRUKOWEJ KOSTKI BETONOWEJ gr. 8 cm DLA RUCHU KR1</t>
  </si>
  <si>
    <t>Nawierzchnia z brukowej kostki betonowej szarej gr. 8 cm na podsypce piaskowo-cementowej</t>
  </si>
  <si>
    <t>NAWIERZCHNIE       RAZEM</t>
  </si>
  <si>
    <t>ROBOTY WYKOŃCZENIOWE</t>
  </si>
  <si>
    <t>45112000-2</t>
  </si>
  <si>
    <t>09.00.00</t>
  </si>
  <si>
    <t>UMOCNIENIE POWIERZCHNI SKARP HUMUSEM I DARNIOWANIEM W KRATĘ</t>
  </si>
  <si>
    <t xml:space="preserve">Humusowanie warstwą grub. 10 cm z obsianiem  </t>
  </si>
  <si>
    <t>ROBOTY WYKOŃCZENIOWE       RAZEM</t>
  </si>
  <si>
    <t>07.00.00</t>
  </si>
  <si>
    <t>OZNAKOWANIA DRÓG I URZĄDZENIA BEZPIECZEŃSTWA RUCHU</t>
  </si>
  <si>
    <t>07.02.01</t>
  </si>
  <si>
    <t>OZNAKOWANIE PIONOWE</t>
  </si>
  <si>
    <t>Słupki z profili otwartych wraz z fundamentem i kapturkiem zabezpieczającym - wykonanie i zasypaniem dołów z ubiciem warstwami</t>
  </si>
  <si>
    <t>Tarcze „średnie” znaków pionowych -  folia odblaskowa I generacji</t>
  </si>
  <si>
    <t>OZNAKOWANIE I URZĄDZENIA BEZPECZEŃSTWA RUCHU       RAZEM</t>
  </si>
  <si>
    <t>ELEMENTY ULIC</t>
  </si>
  <si>
    <t>08.01.01</t>
  </si>
  <si>
    <t>KRAWĘŻNIKI BETONOWE</t>
  </si>
  <si>
    <t>Krawężnik betonowe 15x30 wystające – 12 cm  na ławie betonowej z oporem z betonu C12/15</t>
  </si>
  <si>
    <t>08.06.01</t>
  </si>
  <si>
    <t>ZJAZDY Z KOSTKI BETONOWEJ</t>
  </si>
  <si>
    <t>Zjazdy do posesji z kostki betonowej, wibroprasowanej kolorowej gr. 8 cm na podsypce cementowo–piaskowej gr. 3cm  i podbudowie z chudego betonu gr 10cm</t>
  </si>
  <si>
    <t>ELEMENTY ULIC       RAZEM</t>
  </si>
  <si>
    <t>ULICA  NAD JAREM      RAZEM</t>
  </si>
  <si>
    <t>PODATEK VAT 23%</t>
  </si>
  <si>
    <t>ULICA  NAD JAREM  BRUTTO   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</si>
</sst>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0"/>
    <numFmt numFmtId="167" formatCode="#,##0.00;\-#,##0.00"/>
    <numFmt numFmtId="168" formatCode="D/MM/YYYY"/>
    <numFmt numFmtId="169" formatCode="#,##0"/>
  </numFmts>
  <fonts count="19">
    <font>
      <sz val="1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horizontal="right" vertical="center"/>
    </xf>
    <xf numFmtId="164" fontId="2" fillId="0" borderId="0" xfId="0" applyFont="1" applyFill="1" applyAlignment="1" applyProtection="1">
      <alignment vertical="center" wrapText="1"/>
      <protection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8" fillId="0" borderId="3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 vertical="center"/>
    </xf>
    <xf numFmtId="164" fontId="6" fillId="0" borderId="5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right" vertical="center" wrapText="1"/>
    </xf>
    <xf numFmtId="164" fontId="6" fillId="0" borderId="7" xfId="0" applyFont="1" applyFill="1" applyBorder="1" applyAlignment="1" applyProtection="1">
      <alignment horizontal="left" vertical="center" wrapText="1" indent="10"/>
      <protection/>
    </xf>
    <xf numFmtId="164" fontId="9" fillId="0" borderId="0" xfId="0" applyFont="1" applyFill="1" applyAlignment="1">
      <alignment horizontal="center" vertical="center"/>
    </xf>
    <xf numFmtId="164" fontId="11" fillId="0" borderId="5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right" vertical="center" wrapText="1"/>
    </xf>
    <xf numFmtId="164" fontId="7" fillId="0" borderId="7" xfId="0" applyFont="1" applyFill="1" applyBorder="1" applyAlignment="1" applyProtection="1">
      <alignment horizontal="left" vertical="center" wrapText="1" indent="2"/>
      <protection/>
    </xf>
    <xf numFmtId="164" fontId="12" fillId="0" borderId="6" xfId="0" applyFont="1" applyFill="1" applyBorder="1" applyAlignment="1">
      <alignment horizontal="center" vertical="center"/>
    </xf>
    <xf numFmtId="164" fontId="13" fillId="0" borderId="5" xfId="0" applyFont="1" applyFill="1" applyBorder="1" applyAlignment="1" applyProtection="1">
      <alignment vertical="center" wrapText="1"/>
      <protection/>
    </xf>
    <xf numFmtId="164" fontId="13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/>
    </xf>
    <xf numFmtId="164" fontId="7" fillId="0" borderId="5" xfId="0" applyFont="1" applyFill="1" applyBorder="1" applyAlignment="1" applyProtection="1">
      <alignment horizontal="left" vertical="center" wrapText="1"/>
      <protection/>
    </xf>
    <xf numFmtId="167" fontId="7" fillId="0" borderId="5" xfId="0" applyNumberFormat="1" applyFont="1" applyFill="1" applyBorder="1" applyAlignment="1">
      <alignment horizontal="center" vertical="center" wrapText="1"/>
    </xf>
    <xf numFmtId="164" fontId="13" fillId="0" borderId="5" xfId="0" applyFont="1" applyFill="1" applyBorder="1" applyAlignment="1" applyProtection="1">
      <alignment horizontal="left" vertical="center" wrapText="1"/>
      <protection/>
    </xf>
    <xf numFmtId="164" fontId="13" fillId="0" borderId="5" xfId="0" applyFont="1" applyFill="1" applyBorder="1" applyAlignment="1" applyProtection="1">
      <alignment horizontal="left" vertical="center" wrapText="1" indent="2"/>
      <protection/>
    </xf>
    <xf numFmtId="167" fontId="7" fillId="0" borderId="8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Font="1" applyFill="1" applyBorder="1" applyAlignment="1">
      <alignment horizontal="center" vertical="center"/>
    </xf>
    <xf numFmtId="164" fontId="15" fillId="0" borderId="5" xfId="0" applyFont="1" applyFill="1" applyBorder="1" applyAlignment="1">
      <alignment horizontal="right" vertical="center" wrapText="1"/>
    </xf>
    <xf numFmtId="164" fontId="16" fillId="0" borderId="0" xfId="0" applyFont="1" applyFill="1" applyAlignment="1">
      <alignment horizontal="center" vertical="center"/>
    </xf>
    <xf numFmtId="164" fontId="17" fillId="0" borderId="5" xfId="0" applyFont="1" applyFill="1" applyBorder="1" applyAlignment="1">
      <alignment horizontal="center" vertical="center"/>
    </xf>
    <xf numFmtId="164" fontId="18" fillId="0" borderId="5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164" fontId="16" fillId="0" borderId="0" xfId="0" applyFont="1" applyFill="1" applyAlignment="1">
      <alignment vertical="center"/>
    </xf>
    <xf numFmtId="164" fontId="6" fillId="0" borderId="5" xfId="0" applyFont="1" applyFill="1" applyBorder="1" applyAlignment="1" applyProtection="1">
      <alignment horizontal="right" vertical="center" wrapText="1"/>
      <protection/>
    </xf>
    <xf numFmtId="166" fontId="5" fillId="0" borderId="7" xfId="0" applyNumberFormat="1" applyFont="1" applyFill="1" applyBorder="1" applyAlignment="1">
      <alignment horizontal="right" vertical="center" wrapText="1"/>
    </xf>
    <xf numFmtId="164" fontId="12" fillId="0" borderId="9" xfId="0" applyFont="1" applyBorder="1" applyAlignment="1">
      <alignment horizontal="center"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11" xfId="0" applyFont="1" applyBorder="1" applyAlignment="1">
      <alignment horizontal="center" vertical="center"/>
    </xf>
    <xf numFmtId="164" fontId="7" fillId="0" borderId="11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4" fontId="17" fillId="0" borderId="5" xfId="0" applyFont="1" applyFill="1" applyBorder="1" applyAlignment="1" applyProtection="1">
      <alignment horizontal="left" vertical="center" wrapText="1"/>
      <protection/>
    </xf>
    <xf numFmtId="166" fontId="15" fillId="0" borderId="5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 applyProtection="1">
      <alignment horizontal="center" vertical="center" wrapText="1"/>
      <protection/>
    </xf>
    <xf numFmtId="166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Fill="1" applyBorder="1" applyAlignment="1">
      <alignment horizontal="right" vertical="center" wrapText="1"/>
    </xf>
    <xf numFmtId="164" fontId="13" fillId="0" borderId="14" xfId="0" applyFont="1" applyFill="1" applyBorder="1" applyAlignment="1" applyProtection="1">
      <alignment horizontal="left" vertical="center" wrapText="1"/>
      <protection/>
    </xf>
    <xf numFmtId="164" fontId="7" fillId="0" borderId="5" xfId="0" applyFont="1" applyFill="1" applyBorder="1" applyAlignment="1" applyProtection="1">
      <alignment horizontal="center" vertical="center" wrapText="1"/>
      <protection/>
    </xf>
    <xf numFmtId="166" fontId="6" fillId="0" borderId="13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4" fontId="13" fillId="0" borderId="5" xfId="0" applyFont="1" applyBorder="1" applyAlignment="1">
      <alignment/>
    </xf>
    <xf numFmtId="164" fontId="13" fillId="0" borderId="5" xfId="0" applyFont="1" applyBorder="1" applyAlignment="1">
      <alignment wrapText="1"/>
    </xf>
    <xf numFmtId="164" fontId="13" fillId="0" borderId="5" xfId="0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right" vertical="center" wrapText="1"/>
    </xf>
    <xf numFmtId="164" fontId="7" fillId="0" borderId="14" xfId="0" applyFont="1" applyFill="1" applyBorder="1" applyAlignment="1">
      <alignment horizontal="right" vertical="center" wrapText="1"/>
    </xf>
    <xf numFmtId="169" fontId="7" fillId="0" borderId="5" xfId="0" applyNumberFormat="1" applyFont="1" applyFill="1" applyBorder="1" applyAlignment="1">
      <alignment horizontal="center" vertical="center" wrapText="1"/>
    </xf>
    <xf numFmtId="164" fontId="12" fillId="0" borderId="6" xfId="0" applyFont="1" applyFill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horizontal="right" vertical="center" wrapText="1"/>
    </xf>
    <xf numFmtId="164" fontId="6" fillId="0" borderId="15" xfId="0" applyFont="1" applyFill="1" applyBorder="1" applyAlignment="1" applyProtection="1">
      <alignment horizontal="left" vertical="center" wrapText="1"/>
      <protection/>
    </xf>
    <xf numFmtId="164" fontId="6" fillId="0" borderId="15" xfId="0" applyFont="1" applyFill="1" applyBorder="1" applyAlignment="1" applyProtection="1">
      <alignment horizontal="right" vertical="center" wrapText="1"/>
      <protection/>
    </xf>
    <xf numFmtId="166" fontId="5" fillId="0" borderId="16" xfId="0" applyNumberFormat="1" applyFont="1" applyFill="1" applyBorder="1" applyAlignment="1">
      <alignment horizontal="right" vertical="center" wrapText="1"/>
    </xf>
    <xf numFmtId="164" fontId="1" fillId="0" borderId="17" xfId="0" applyFont="1" applyFill="1" applyBorder="1" applyAlignment="1">
      <alignment horizontal="center" vertical="center"/>
    </xf>
    <xf numFmtId="164" fontId="10" fillId="0" borderId="15" xfId="0" applyFont="1" applyFill="1" applyBorder="1" applyAlignment="1">
      <alignment horizontal="center" vertical="center"/>
    </xf>
    <xf numFmtId="164" fontId="6" fillId="0" borderId="18" xfId="0" applyFont="1" applyFill="1" applyBorder="1" applyAlignment="1" applyProtection="1">
      <alignment horizontal="left" vertical="center" wrapText="1"/>
      <protection/>
    </xf>
    <xf numFmtId="164" fontId="1" fillId="0" borderId="19" xfId="0" applyFont="1" applyFill="1" applyBorder="1" applyAlignment="1">
      <alignment horizontal="center" vertical="center"/>
    </xf>
    <xf numFmtId="164" fontId="10" fillId="0" borderId="20" xfId="0" applyFont="1" applyFill="1" applyBorder="1" applyAlignment="1">
      <alignment horizontal="center" vertical="center"/>
    </xf>
    <xf numFmtId="164" fontId="7" fillId="0" borderId="20" xfId="0" applyFont="1" applyFill="1" applyBorder="1" applyAlignment="1">
      <alignment horizontal="right" vertical="center" wrapText="1"/>
    </xf>
    <xf numFmtId="164" fontId="6" fillId="0" borderId="20" xfId="0" applyFont="1" applyFill="1" applyBorder="1" applyAlignment="1" applyProtection="1">
      <alignment horizontal="left" vertical="center" wrapText="1"/>
      <protection/>
    </xf>
    <xf numFmtId="164" fontId="6" fillId="0" borderId="20" xfId="0" applyFont="1" applyFill="1" applyBorder="1" applyAlignment="1" applyProtection="1">
      <alignment horizontal="right" vertical="center" wrapText="1"/>
      <protection/>
    </xf>
    <xf numFmtId="166" fontId="5" fillId="0" borderId="2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dm\Moje%20dokumenty\Download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RowColHeaders="0" tabSelected="1" view="pageBreakPreview" zoomScale="130" zoomScaleSheetLayoutView="130"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57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 t="s">
        <v>0</v>
      </c>
      <c r="H1" s="11"/>
    </row>
    <row r="2" spans="1:8" ht="12.7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18" customHeight="1">
      <c r="A4" s="17" t="s">
        <v>2</v>
      </c>
      <c r="B4" s="18" t="s">
        <v>3</v>
      </c>
      <c r="C4" s="19" t="s">
        <v>4</v>
      </c>
      <c r="D4" s="20" t="s">
        <v>5</v>
      </c>
      <c r="E4" s="18" t="s">
        <v>6</v>
      </c>
      <c r="F4" s="18"/>
      <c r="G4" s="21" t="s">
        <v>7</v>
      </c>
      <c r="H4" s="22" t="s">
        <v>8</v>
      </c>
    </row>
    <row r="5" spans="1:8" s="23" customFormat="1" ht="18" customHeight="1">
      <c r="A5" s="17"/>
      <c r="B5" s="18"/>
      <c r="C5" s="19"/>
      <c r="D5" s="20"/>
      <c r="E5" s="24" t="s">
        <v>9</v>
      </c>
      <c r="F5" s="24" t="s">
        <v>10</v>
      </c>
      <c r="G5" s="21"/>
      <c r="H5" s="22"/>
    </row>
    <row r="6" spans="1:8" s="29" customFormat="1" ht="15.75" customHeight="1">
      <c r="A6" s="25"/>
      <c r="B6" s="26"/>
      <c r="C6" s="27" t="s">
        <v>11</v>
      </c>
      <c r="D6" s="28" t="s">
        <v>12</v>
      </c>
      <c r="E6" s="28"/>
      <c r="F6" s="28"/>
      <c r="G6" s="28"/>
      <c r="H6" s="28"/>
    </row>
    <row r="7" spans="1:8" ht="15.75" customHeight="1">
      <c r="A7" s="25"/>
      <c r="B7" s="30" t="s">
        <v>13</v>
      </c>
      <c r="C7" s="31" t="s">
        <v>14</v>
      </c>
      <c r="D7" s="32" t="s">
        <v>15</v>
      </c>
      <c r="E7" s="32"/>
      <c r="F7" s="32"/>
      <c r="G7" s="32"/>
      <c r="H7" s="32"/>
    </row>
    <row r="8" spans="1:8" ht="15.75" customHeight="1">
      <c r="A8" s="33">
        <v>1</v>
      </c>
      <c r="B8" s="26"/>
      <c r="C8" s="31"/>
      <c r="D8" s="34" t="s">
        <v>16</v>
      </c>
      <c r="E8" s="35" t="s">
        <v>17</v>
      </c>
      <c r="F8" s="36">
        <v>0.131</v>
      </c>
      <c r="G8" s="37"/>
      <c r="H8" s="38">
        <f>F8*G8</f>
        <v>0</v>
      </c>
    </row>
    <row r="9" spans="1:8" ht="15.75" customHeight="1">
      <c r="A9" s="33"/>
      <c r="B9" s="39" t="s">
        <v>13</v>
      </c>
      <c r="C9" s="31" t="s">
        <v>18</v>
      </c>
      <c r="D9" s="40" t="s">
        <v>19</v>
      </c>
      <c r="E9" s="35"/>
      <c r="F9" s="36"/>
      <c r="G9" s="37"/>
      <c r="H9" s="38"/>
    </row>
    <row r="10" spans="1:8" ht="15.75" customHeight="1">
      <c r="A10" s="33">
        <v>2</v>
      </c>
      <c r="B10" s="26"/>
      <c r="C10" s="31"/>
      <c r="D10" s="34" t="s">
        <v>20</v>
      </c>
      <c r="E10" s="35" t="s">
        <v>21</v>
      </c>
      <c r="F10" s="41">
        <v>2</v>
      </c>
      <c r="G10" s="37"/>
      <c r="H10" s="38">
        <f>F10*G10</f>
        <v>0</v>
      </c>
    </row>
    <row r="11" spans="1:8" ht="15.75" customHeight="1">
      <c r="A11" s="33">
        <v>3</v>
      </c>
      <c r="B11" s="26"/>
      <c r="C11" s="31"/>
      <c r="D11" s="34" t="s">
        <v>22</v>
      </c>
      <c r="E11" s="35" t="s">
        <v>23</v>
      </c>
      <c r="F11" s="41">
        <v>4</v>
      </c>
      <c r="G11" s="37"/>
      <c r="H11" s="38">
        <f>F11*G11</f>
        <v>0</v>
      </c>
    </row>
    <row r="12" spans="1:8" ht="15.75" customHeight="1">
      <c r="A12" s="33"/>
      <c r="B12" s="30" t="s">
        <v>13</v>
      </c>
      <c r="C12" s="31" t="s">
        <v>24</v>
      </c>
      <c r="D12" s="32" t="s">
        <v>25</v>
      </c>
      <c r="E12" s="32"/>
      <c r="F12" s="32"/>
      <c r="G12" s="32"/>
      <c r="H12" s="32"/>
    </row>
    <row r="13" spans="1:8" ht="15.75" customHeight="1">
      <c r="A13" s="33">
        <v>4</v>
      </c>
      <c r="B13" s="30"/>
      <c r="C13" s="31"/>
      <c r="D13" s="42" t="s">
        <v>26</v>
      </c>
      <c r="E13" s="43" t="s">
        <v>27</v>
      </c>
      <c r="F13" s="44">
        <v>8.8</v>
      </c>
      <c r="G13" s="45"/>
      <c r="H13" s="38">
        <f>F13*G13</f>
        <v>0</v>
      </c>
    </row>
    <row r="14" spans="1:8" s="48" customFormat="1" ht="15.75" customHeight="1">
      <c r="A14" s="33"/>
      <c r="B14" s="46" t="s">
        <v>13</v>
      </c>
      <c r="C14" s="47" t="s">
        <v>28</v>
      </c>
      <c r="D14" s="32" t="s">
        <v>29</v>
      </c>
      <c r="E14" s="32"/>
      <c r="F14" s="32"/>
      <c r="G14" s="32"/>
      <c r="H14" s="32"/>
    </row>
    <row r="15" spans="1:8" s="54" customFormat="1" ht="17.25">
      <c r="A15" s="33">
        <f>MAX(A$6:A14)+1</f>
        <v>5</v>
      </c>
      <c r="B15" s="49"/>
      <c r="C15" s="50"/>
      <c r="D15" s="34" t="s">
        <v>30</v>
      </c>
      <c r="E15" s="51" t="s">
        <v>31</v>
      </c>
      <c r="F15" s="52">
        <v>14.5</v>
      </c>
      <c r="G15" s="53"/>
      <c r="H15" s="38">
        <f>F15*G15</f>
        <v>0</v>
      </c>
    </row>
    <row r="16" spans="1:8" ht="18.75" customHeight="1">
      <c r="A16" s="33"/>
      <c r="B16" s="26"/>
      <c r="C16" s="31"/>
      <c r="D16" s="55" t="s">
        <v>32</v>
      </c>
      <c r="E16" s="55"/>
      <c r="F16" s="55"/>
      <c r="G16" s="56">
        <f>SUM(H8,H10,H11,H13,H15)</f>
        <v>0</v>
      </c>
      <c r="H16" s="56"/>
    </row>
    <row r="17" spans="1:8" ht="15.75" customHeight="1">
      <c r="A17" s="33"/>
      <c r="B17" s="26"/>
      <c r="C17" s="27" t="s">
        <v>33</v>
      </c>
      <c r="D17" s="28" t="s">
        <v>34</v>
      </c>
      <c r="E17" s="28"/>
      <c r="F17" s="28"/>
      <c r="G17" s="28"/>
      <c r="H17" s="28"/>
    </row>
    <row r="18" spans="1:8" ht="15.75" customHeight="1">
      <c r="A18" s="33"/>
      <c r="B18" s="30" t="s">
        <v>13</v>
      </c>
      <c r="C18" s="31" t="s">
        <v>35</v>
      </c>
      <c r="D18" s="32" t="s">
        <v>36</v>
      </c>
      <c r="E18" s="32"/>
      <c r="F18" s="32"/>
      <c r="G18" s="32"/>
      <c r="H18" s="32"/>
    </row>
    <row r="19" spans="1:8" s="5" customFormat="1" ht="15.75" customHeight="1">
      <c r="A19" s="57">
        <v>6</v>
      </c>
      <c r="B19" s="58"/>
      <c r="C19" s="59"/>
      <c r="D19" s="60" t="s">
        <v>37</v>
      </c>
      <c r="E19" s="61" t="s">
        <v>38</v>
      </c>
      <c r="F19" s="62">
        <v>253.63</v>
      </c>
      <c r="G19" s="63"/>
      <c r="H19" s="38">
        <f>F19*G19</f>
        <v>0</v>
      </c>
    </row>
    <row r="20" spans="1:8" ht="17.25">
      <c r="A20" s="33">
        <f>MAX(A$6:A19)+1</f>
        <v>7</v>
      </c>
      <c r="B20" s="26"/>
      <c r="C20" s="31"/>
      <c r="D20" s="34" t="s">
        <v>39</v>
      </c>
      <c r="E20" s="35" t="s">
        <v>38</v>
      </c>
      <c r="F20" s="37">
        <v>28.31</v>
      </c>
      <c r="G20" s="37"/>
      <c r="H20" s="38">
        <f>F20*G20</f>
        <v>0</v>
      </c>
    </row>
    <row r="21" spans="1:8" s="5" customFormat="1" ht="15.75" customHeight="1">
      <c r="A21" s="33"/>
      <c r="B21" s="30" t="s">
        <v>13</v>
      </c>
      <c r="C21" s="31" t="s">
        <v>40</v>
      </c>
      <c r="D21" s="32" t="s">
        <v>41</v>
      </c>
      <c r="E21" s="32"/>
      <c r="F21" s="32"/>
      <c r="G21" s="32"/>
      <c r="H21" s="32"/>
    </row>
    <row r="22" spans="1:8" s="5" customFormat="1" ht="14.25" customHeight="1">
      <c r="A22" s="33">
        <v>8</v>
      </c>
      <c r="B22" s="30"/>
      <c r="C22" s="31"/>
      <c r="D22" s="64" t="s">
        <v>42</v>
      </c>
      <c r="E22" s="51" t="s">
        <v>38</v>
      </c>
      <c r="F22" s="65">
        <v>28.31</v>
      </c>
      <c r="G22" s="66"/>
      <c r="H22" s="67">
        <f>F22*G22</f>
        <v>0</v>
      </c>
    </row>
    <row r="23" spans="1:8" s="54" customFormat="1" ht="14.25">
      <c r="A23" s="33"/>
      <c r="B23" s="30"/>
      <c r="C23" s="31"/>
      <c r="D23" s="64"/>
      <c r="E23" s="51"/>
      <c r="F23" s="65"/>
      <c r="G23" s="65"/>
      <c r="H23" s="67"/>
    </row>
    <row r="24" spans="1:8" ht="18.75" customHeight="1">
      <c r="A24" s="33"/>
      <c r="B24" s="26"/>
      <c r="C24" s="31"/>
      <c r="D24" s="55" t="s">
        <v>43</v>
      </c>
      <c r="E24" s="55"/>
      <c r="F24" s="68"/>
      <c r="G24" s="56">
        <f>SUM(H19:H20,H22)</f>
        <v>0</v>
      </c>
      <c r="H24" s="56"/>
    </row>
    <row r="25" spans="1:8" ht="15.75" customHeight="1">
      <c r="A25" s="33"/>
      <c r="B25" s="26"/>
      <c r="C25" s="27" t="s">
        <v>44</v>
      </c>
      <c r="D25" s="28" t="s">
        <v>45</v>
      </c>
      <c r="E25" s="28"/>
      <c r="F25" s="28"/>
      <c r="G25" s="28"/>
      <c r="H25" s="28"/>
    </row>
    <row r="26" spans="1:8" ht="15.75" customHeight="1">
      <c r="A26" s="33"/>
      <c r="B26" s="30" t="s">
        <v>46</v>
      </c>
      <c r="C26" s="31" t="s">
        <v>47</v>
      </c>
      <c r="D26" s="32" t="s">
        <v>48</v>
      </c>
      <c r="E26" s="32"/>
      <c r="F26" s="32"/>
      <c r="G26" s="32"/>
      <c r="H26" s="32"/>
    </row>
    <row r="27" spans="1:8" ht="15.75" customHeight="1">
      <c r="A27" s="33">
        <v>9</v>
      </c>
      <c r="B27" s="30"/>
      <c r="C27" s="31"/>
      <c r="D27" s="69" t="s">
        <v>49</v>
      </c>
      <c r="E27" s="43" t="s">
        <v>38</v>
      </c>
      <c r="F27" s="70">
        <v>8.54</v>
      </c>
      <c r="G27" s="45"/>
      <c r="H27" s="71">
        <f>F27*G27</f>
        <v>0</v>
      </c>
    </row>
    <row r="28" spans="1:8" ht="24.75">
      <c r="A28" s="33">
        <v>10</v>
      </c>
      <c r="B28" s="30"/>
      <c r="C28" s="31"/>
      <c r="D28" s="42" t="s">
        <v>50</v>
      </c>
      <c r="E28" s="35" t="s">
        <v>38</v>
      </c>
      <c r="F28" s="37">
        <v>72.63</v>
      </c>
      <c r="G28" s="37"/>
      <c r="H28" s="38">
        <f>F28*G28</f>
        <v>0</v>
      </c>
    </row>
    <row r="29" spans="1:8" ht="17.25">
      <c r="A29" s="33">
        <f>MAX(A$6:A28)+1</f>
        <v>11</v>
      </c>
      <c r="B29" s="30"/>
      <c r="C29" s="31"/>
      <c r="D29" s="42" t="s">
        <v>51</v>
      </c>
      <c r="E29" s="35" t="s">
        <v>38</v>
      </c>
      <c r="F29" s="37">
        <v>54.04</v>
      </c>
      <c r="G29" s="37"/>
      <c r="H29" s="38">
        <f>F29*G29</f>
        <v>0</v>
      </c>
    </row>
    <row r="30" spans="1:8" ht="17.25">
      <c r="A30" s="33">
        <f>MAX(A$6:A29)+1</f>
        <v>12</v>
      </c>
      <c r="B30" s="30"/>
      <c r="C30" s="31"/>
      <c r="D30" s="42" t="s">
        <v>52</v>
      </c>
      <c r="E30" s="35" t="s">
        <v>38</v>
      </c>
      <c r="F30" s="37">
        <v>10.08</v>
      </c>
      <c r="G30" s="37"/>
      <c r="H30" s="38">
        <f>F30*G30</f>
        <v>0</v>
      </c>
    </row>
    <row r="31" spans="1:8" s="5" customFormat="1" ht="17.25">
      <c r="A31" s="33">
        <f>MAX(A$6:A30)+1</f>
        <v>13</v>
      </c>
      <c r="B31" s="30"/>
      <c r="C31" s="31"/>
      <c r="D31" s="42" t="s">
        <v>53</v>
      </c>
      <c r="E31" s="35" t="s">
        <v>31</v>
      </c>
      <c r="F31" s="37">
        <v>32</v>
      </c>
      <c r="G31" s="37"/>
      <c r="H31" s="38">
        <f>F31*G31</f>
        <v>0</v>
      </c>
    </row>
    <row r="32" spans="1:8" s="5" customFormat="1" ht="17.25">
      <c r="A32" s="33">
        <f>MAX(A$6:A31)+1</f>
        <v>14</v>
      </c>
      <c r="B32" s="30"/>
      <c r="C32" s="31"/>
      <c r="D32" s="42" t="s">
        <v>54</v>
      </c>
      <c r="E32" s="35" t="s">
        <v>31</v>
      </c>
      <c r="F32" s="37">
        <v>30.5</v>
      </c>
      <c r="G32" s="37"/>
      <c r="H32" s="38">
        <f>F32*G32</f>
        <v>0</v>
      </c>
    </row>
    <row r="33" spans="1:8" s="5" customFormat="1" ht="17.25">
      <c r="A33" s="33">
        <f>MAX(A$6:A32)+1</f>
        <v>15</v>
      </c>
      <c r="B33" s="30"/>
      <c r="C33" s="31"/>
      <c r="D33" s="42" t="s">
        <v>55</v>
      </c>
      <c r="E33" s="35" t="s">
        <v>56</v>
      </c>
      <c r="F33" s="37">
        <v>1</v>
      </c>
      <c r="G33" s="37"/>
      <c r="H33" s="38">
        <f>F33*G33</f>
        <v>0</v>
      </c>
    </row>
    <row r="34" spans="1:8" s="5" customFormat="1" ht="17.25">
      <c r="A34" s="33">
        <f>MAX(A$6:A33)+1</f>
        <v>16</v>
      </c>
      <c r="B34" s="30"/>
      <c r="C34" s="31"/>
      <c r="D34" s="42" t="s">
        <v>57</v>
      </c>
      <c r="E34" s="35" t="s">
        <v>56</v>
      </c>
      <c r="F34" s="37">
        <v>3</v>
      </c>
      <c r="G34" s="37"/>
      <c r="H34" s="38">
        <f>F34*G34</f>
        <v>0</v>
      </c>
    </row>
    <row r="35" spans="1:8" s="5" customFormat="1" ht="17.25">
      <c r="A35" s="33">
        <v>17</v>
      </c>
      <c r="B35" s="30"/>
      <c r="C35" s="31"/>
      <c r="D35" s="42" t="s">
        <v>58</v>
      </c>
      <c r="E35" s="35" t="s">
        <v>56</v>
      </c>
      <c r="F35" s="37">
        <v>1</v>
      </c>
      <c r="G35" s="37"/>
      <c r="H35" s="38">
        <f>F35*G35</f>
        <v>0</v>
      </c>
    </row>
    <row r="36" spans="1:8" s="5" customFormat="1" ht="24" customHeight="1">
      <c r="A36" s="72">
        <v>18</v>
      </c>
      <c r="B36" s="73"/>
      <c r="C36" s="73"/>
      <c r="D36" s="74" t="s">
        <v>59</v>
      </c>
      <c r="E36" s="75" t="s">
        <v>31</v>
      </c>
      <c r="F36" s="76">
        <v>23</v>
      </c>
      <c r="G36" s="75"/>
      <c r="H36" s="38">
        <f>F36*G36</f>
        <v>0</v>
      </c>
    </row>
    <row r="37" spans="1:8" ht="18.75" customHeight="1">
      <c r="A37" s="33"/>
      <c r="B37" s="26"/>
      <c r="C37" s="31"/>
      <c r="D37" s="55" t="s">
        <v>60</v>
      </c>
      <c r="E37" s="55"/>
      <c r="F37" s="68"/>
      <c r="G37" s="56">
        <f>SUM(H27:H36)</f>
        <v>0</v>
      </c>
      <c r="H37" s="56"/>
    </row>
    <row r="38" spans="1:8" ht="15.75" customHeight="1">
      <c r="A38" s="33"/>
      <c r="B38" s="26"/>
      <c r="C38" s="27" t="s">
        <v>61</v>
      </c>
      <c r="D38" s="28" t="s">
        <v>62</v>
      </c>
      <c r="E38" s="28"/>
      <c r="F38" s="28"/>
      <c r="G38" s="28"/>
      <c r="H38" s="28"/>
    </row>
    <row r="39" spans="1:8" s="5" customFormat="1" ht="15.75" customHeight="1">
      <c r="A39" s="33"/>
      <c r="B39" s="30" t="s">
        <v>63</v>
      </c>
      <c r="C39" s="31" t="s">
        <v>64</v>
      </c>
      <c r="D39" s="32" t="s">
        <v>65</v>
      </c>
      <c r="E39" s="32"/>
      <c r="F39" s="32"/>
      <c r="G39" s="32"/>
      <c r="H39" s="32"/>
    </row>
    <row r="40" spans="1:8" ht="25.5">
      <c r="A40" s="33">
        <f>MAX(A$6:A39)+1</f>
        <v>19</v>
      </c>
      <c r="B40" s="26"/>
      <c r="C40" s="31"/>
      <c r="D40" s="34" t="s">
        <v>66</v>
      </c>
      <c r="E40" s="35" t="s">
        <v>27</v>
      </c>
      <c r="F40" s="37">
        <v>513.6</v>
      </c>
      <c r="G40" s="37">
        <v>0</v>
      </c>
      <c r="H40" s="38">
        <f>F40*G40</f>
        <v>0</v>
      </c>
    </row>
    <row r="41" spans="1:8" s="5" customFormat="1" ht="15.75" customHeight="1">
      <c r="A41" s="33"/>
      <c r="B41" s="30" t="s">
        <v>63</v>
      </c>
      <c r="C41" s="31" t="s">
        <v>67</v>
      </c>
      <c r="D41" s="32" t="s">
        <v>68</v>
      </c>
      <c r="E41" s="32"/>
      <c r="F41" s="32"/>
      <c r="G41" s="32"/>
      <c r="H41" s="32"/>
    </row>
    <row r="42" spans="1:8" s="5" customFormat="1" ht="15.75" customHeight="1">
      <c r="A42" s="33">
        <f>MAX(A$6:A41)+1</f>
        <v>20</v>
      </c>
      <c r="B42" s="30"/>
      <c r="C42" s="31"/>
      <c r="D42" s="34" t="s">
        <v>69</v>
      </c>
      <c r="E42" s="35" t="s">
        <v>27</v>
      </c>
      <c r="F42" s="37">
        <v>513.5</v>
      </c>
      <c r="G42" s="37">
        <v>0</v>
      </c>
      <c r="H42" s="38">
        <f>F42*G42</f>
        <v>0</v>
      </c>
    </row>
    <row r="43" spans="1:8" s="5" customFormat="1" ht="15.75" customHeight="1">
      <c r="A43" s="33"/>
      <c r="B43" s="30" t="s">
        <v>63</v>
      </c>
      <c r="C43" s="31" t="s">
        <v>70</v>
      </c>
      <c r="D43" s="32" t="s">
        <v>71</v>
      </c>
      <c r="E43" s="32"/>
      <c r="F43" s="32"/>
      <c r="G43" s="32"/>
      <c r="H43" s="32"/>
    </row>
    <row r="44" spans="1:8" ht="25.5">
      <c r="A44" s="33">
        <f>MAX(A$6:A43)+1</f>
        <v>21</v>
      </c>
      <c r="B44" s="26"/>
      <c r="C44" s="31"/>
      <c r="D44" s="34" t="s">
        <v>72</v>
      </c>
      <c r="E44" s="35" t="s">
        <v>27</v>
      </c>
      <c r="F44" s="37">
        <v>513.5</v>
      </c>
      <c r="G44" s="37">
        <v>0</v>
      </c>
      <c r="H44" s="38">
        <f>F44*G44</f>
        <v>0</v>
      </c>
    </row>
    <row r="45" spans="1:8" ht="18.75" customHeight="1">
      <c r="A45" s="33"/>
      <c r="B45" s="26"/>
      <c r="C45" s="31"/>
      <c r="D45" s="55" t="s">
        <v>73</v>
      </c>
      <c r="E45" s="55"/>
      <c r="F45" s="68"/>
      <c r="G45" s="56">
        <f>SUM(H40,H42,H44)</f>
        <v>0</v>
      </c>
      <c r="H45" s="56"/>
    </row>
    <row r="46" spans="1:8" s="5" customFormat="1" ht="15.75" customHeight="1">
      <c r="A46" s="33"/>
      <c r="B46" s="26"/>
      <c r="C46" s="27" t="s">
        <v>74</v>
      </c>
      <c r="D46" s="28" t="s">
        <v>75</v>
      </c>
      <c r="E46" s="28"/>
      <c r="F46" s="28"/>
      <c r="G46" s="28"/>
      <c r="H46" s="28"/>
    </row>
    <row r="47" spans="1:8" s="5" customFormat="1" ht="15.75" customHeight="1">
      <c r="A47" s="33"/>
      <c r="B47" s="30" t="s">
        <v>63</v>
      </c>
      <c r="C47" s="77">
        <v>37295</v>
      </c>
      <c r="D47" s="32" t="s">
        <v>76</v>
      </c>
      <c r="E47" s="32"/>
      <c r="F47" s="32"/>
      <c r="G47" s="32"/>
      <c r="H47" s="32"/>
    </row>
    <row r="48" spans="1:8" s="5" customFormat="1" ht="15.75" customHeight="1">
      <c r="A48" s="33">
        <v>22</v>
      </c>
      <c r="B48" s="30"/>
      <c r="C48" s="31"/>
      <c r="D48" s="34" t="s">
        <v>77</v>
      </c>
      <c r="E48" s="35" t="s">
        <v>27</v>
      </c>
      <c r="F48" s="37">
        <v>513.5</v>
      </c>
      <c r="G48" s="37"/>
      <c r="H48" s="38">
        <f>F48*G48</f>
        <v>0</v>
      </c>
    </row>
    <row r="49" spans="1:8" ht="18.75" customHeight="1">
      <c r="A49" s="33"/>
      <c r="B49" s="30"/>
      <c r="C49" s="31"/>
      <c r="D49" s="55" t="s">
        <v>78</v>
      </c>
      <c r="E49" s="55"/>
      <c r="F49" s="68"/>
      <c r="G49" s="56">
        <f>SUM(H48)</f>
        <v>0</v>
      </c>
      <c r="H49" s="56"/>
    </row>
    <row r="50" spans="1:8" ht="15.75" customHeight="1">
      <c r="A50" s="33"/>
      <c r="B50" s="26"/>
      <c r="C50" s="27"/>
      <c r="D50" s="28" t="s">
        <v>79</v>
      </c>
      <c r="E50" s="28"/>
      <c r="F50" s="28"/>
      <c r="G50" s="28"/>
      <c r="H50" s="28"/>
    </row>
    <row r="51" spans="1:8" s="5" customFormat="1" ht="15.75" customHeight="1">
      <c r="A51" s="33"/>
      <c r="B51" s="30" t="s">
        <v>80</v>
      </c>
      <c r="C51" s="31" t="s">
        <v>81</v>
      </c>
      <c r="D51" s="32" t="s">
        <v>82</v>
      </c>
      <c r="E51" s="32"/>
      <c r="F51" s="32"/>
      <c r="G51" s="32"/>
      <c r="H51" s="32"/>
    </row>
    <row r="52" spans="1:8" s="5" customFormat="1" ht="15.75" customHeight="1">
      <c r="A52" s="33">
        <f>MAX(A$6:A51)+1</f>
        <v>23</v>
      </c>
      <c r="B52" s="30"/>
      <c r="C52" s="78"/>
      <c r="D52" s="34" t="s">
        <v>83</v>
      </c>
      <c r="E52" s="35" t="s">
        <v>27</v>
      </c>
      <c r="F52" s="37">
        <v>78</v>
      </c>
      <c r="G52" s="37"/>
      <c r="H52" s="38">
        <f>F52*G52</f>
        <v>0</v>
      </c>
    </row>
    <row r="53" spans="1:8" ht="18.75" customHeight="1">
      <c r="A53" s="33"/>
      <c r="B53" s="26"/>
      <c r="C53" s="31"/>
      <c r="D53" s="55" t="s">
        <v>84</v>
      </c>
      <c r="E53" s="55"/>
      <c r="F53" s="68"/>
      <c r="G53" s="56">
        <f>SUM(H52)</f>
        <v>0</v>
      </c>
      <c r="H53" s="56"/>
    </row>
    <row r="54" spans="1:8" ht="15.75" customHeight="1">
      <c r="A54" s="33"/>
      <c r="B54" s="26"/>
      <c r="C54" s="27" t="s">
        <v>85</v>
      </c>
      <c r="D54" s="28" t="s">
        <v>86</v>
      </c>
      <c r="E54" s="28"/>
      <c r="F54" s="28"/>
      <c r="G54" s="28"/>
      <c r="H54" s="28"/>
    </row>
    <row r="55" spans="1:8" s="5" customFormat="1" ht="15.75" customHeight="1">
      <c r="A55" s="33"/>
      <c r="B55" s="30" t="s">
        <v>63</v>
      </c>
      <c r="C55" s="31" t="s">
        <v>87</v>
      </c>
      <c r="D55" s="32" t="s">
        <v>88</v>
      </c>
      <c r="E55" s="32"/>
      <c r="F55" s="32"/>
      <c r="G55" s="32"/>
      <c r="H55" s="32"/>
    </row>
    <row r="56" spans="1:8" ht="24" customHeight="1">
      <c r="A56" s="33">
        <f>MAX(A$6:A55)+1</f>
        <v>24</v>
      </c>
      <c r="B56" s="26"/>
      <c r="C56" s="31"/>
      <c r="D56" s="34" t="s">
        <v>89</v>
      </c>
      <c r="E56" s="35" t="s">
        <v>21</v>
      </c>
      <c r="F56" s="79">
        <v>2</v>
      </c>
      <c r="G56" s="37"/>
      <c r="H56" s="38">
        <f>F56*G56</f>
        <v>0</v>
      </c>
    </row>
    <row r="57" spans="1:8" ht="17.25">
      <c r="A57" s="33">
        <f>MAX(A$6:A56)+1</f>
        <v>25</v>
      </c>
      <c r="B57" s="26"/>
      <c r="C57" s="31"/>
      <c r="D57" s="34" t="s">
        <v>90</v>
      </c>
      <c r="E57" s="35" t="s">
        <v>21</v>
      </c>
      <c r="F57" s="79">
        <v>4</v>
      </c>
      <c r="G57" s="37"/>
      <c r="H57" s="38">
        <f>F57*G57</f>
        <v>0</v>
      </c>
    </row>
    <row r="58" spans="1:8" ht="18.75" customHeight="1">
      <c r="A58" s="33"/>
      <c r="B58" s="26"/>
      <c r="C58" s="31"/>
      <c r="D58" s="55" t="s">
        <v>91</v>
      </c>
      <c r="E58" s="55"/>
      <c r="F58" s="55"/>
      <c r="G58" s="56">
        <f>SUM(H56,H57)</f>
        <v>0</v>
      </c>
      <c r="H58" s="56"/>
    </row>
    <row r="59" spans="1:8" ht="15.75" customHeight="1">
      <c r="A59" s="33"/>
      <c r="B59" s="26"/>
      <c r="C59" s="27" t="s">
        <v>74</v>
      </c>
      <c r="D59" s="28" t="s">
        <v>92</v>
      </c>
      <c r="E59" s="28"/>
      <c r="F59" s="28"/>
      <c r="G59" s="28"/>
      <c r="H59" s="28"/>
    </row>
    <row r="60" spans="1:8" ht="15.75" customHeight="1">
      <c r="A60" s="33"/>
      <c r="B60" s="30" t="s">
        <v>63</v>
      </c>
      <c r="C60" s="31" t="s">
        <v>93</v>
      </c>
      <c r="D60" s="32" t="s">
        <v>94</v>
      </c>
      <c r="E60" s="32"/>
      <c r="F60" s="32"/>
      <c r="G60" s="32"/>
      <c r="H60" s="32"/>
    </row>
    <row r="61" spans="1:8" ht="17.25">
      <c r="A61" s="80">
        <v>26</v>
      </c>
      <c r="B61" s="81"/>
      <c r="C61" s="31"/>
      <c r="D61" s="34" t="s">
        <v>95</v>
      </c>
      <c r="E61" s="35" t="s">
        <v>31</v>
      </c>
      <c r="F61" s="37">
        <v>245</v>
      </c>
      <c r="G61" s="37"/>
      <c r="H61" s="38">
        <f>F61*G61</f>
        <v>0</v>
      </c>
    </row>
    <row r="62" spans="1:8" ht="15.75" customHeight="1">
      <c r="A62" s="33"/>
      <c r="B62" s="30" t="s">
        <v>63</v>
      </c>
      <c r="C62" s="31" t="s">
        <v>96</v>
      </c>
      <c r="D62" s="32" t="s">
        <v>97</v>
      </c>
      <c r="E62" s="32"/>
      <c r="F62" s="32"/>
      <c r="G62" s="32"/>
      <c r="H62" s="32"/>
    </row>
    <row r="63" spans="1:8" ht="24.75">
      <c r="A63" s="33">
        <v>27</v>
      </c>
      <c r="B63" s="26"/>
      <c r="C63" s="31"/>
      <c r="D63" s="34" t="s">
        <v>98</v>
      </c>
      <c r="E63" s="35" t="s">
        <v>27</v>
      </c>
      <c r="F63" s="37">
        <v>26.1</v>
      </c>
      <c r="G63" s="37"/>
      <c r="H63" s="38">
        <f>F63*G63</f>
        <v>0</v>
      </c>
    </row>
    <row r="64" spans="1:8" ht="18.75" customHeight="1">
      <c r="A64" s="33"/>
      <c r="B64" s="26"/>
      <c r="C64" s="31"/>
      <c r="D64" s="55" t="s">
        <v>99</v>
      </c>
      <c r="E64" s="55"/>
      <c r="F64" s="55"/>
      <c r="G64" s="56">
        <f>SUM(H61,H63)</f>
        <v>0</v>
      </c>
      <c r="H64" s="56"/>
    </row>
    <row r="65" spans="1:8" ht="18.75" customHeight="1">
      <c r="A65" s="33"/>
      <c r="B65" s="26"/>
      <c r="C65" s="82"/>
      <c r="D65" s="83" t="s">
        <v>100</v>
      </c>
      <c r="E65" s="83"/>
      <c r="F65" s="84"/>
      <c r="G65" s="85">
        <f>G16+G24+G37+G45+G49+G53+G58+G64</f>
        <v>0</v>
      </c>
      <c r="H65" s="85"/>
    </row>
    <row r="66" spans="1:8" ht="18.75" customHeight="1">
      <c r="A66" s="86"/>
      <c r="B66" s="87"/>
      <c r="C66" s="82"/>
      <c r="D66" s="88" t="s">
        <v>101</v>
      </c>
      <c r="E66" s="88"/>
      <c r="F66" s="84"/>
      <c r="G66" s="85">
        <f>G65*0.23</f>
        <v>0</v>
      </c>
      <c r="H66" s="85"/>
    </row>
    <row r="67" spans="1:8" ht="19.5" customHeight="1">
      <c r="A67" s="89"/>
      <c r="B67" s="90"/>
      <c r="C67" s="91"/>
      <c r="D67" s="92" t="s">
        <v>102</v>
      </c>
      <c r="E67" s="92"/>
      <c r="F67" s="93"/>
      <c r="G67" s="94">
        <f>G65+G66</f>
        <v>0</v>
      </c>
      <c r="H67" s="94"/>
    </row>
  </sheetData>
  <sheetProtection selectLockedCells="1" selectUnlockedCells="1"/>
  <mergeCells count="59">
    <mergeCell ref="A2:H2"/>
    <mergeCell ref="A4:A5"/>
    <mergeCell ref="B4:B5"/>
    <mergeCell ref="C4:C5"/>
    <mergeCell ref="D4:D5"/>
    <mergeCell ref="G4:G5"/>
    <mergeCell ref="H4:H5"/>
    <mergeCell ref="D6:H6"/>
    <mergeCell ref="D7:H7"/>
    <mergeCell ref="D12:H12"/>
    <mergeCell ref="D14:H14"/>
    <mergeCell ref="D16:E16"/>
    <mergeCell ref="G16:H16"/>
    <mergeCell ref="D17:H17"/>
    <mergeCell ref="D18:H18"/>
    <mergeCell ref="D21:H21"/>
    <mergeCell ref="A22:A23"/>
    <mergeCell ref="B22:B23"/>
    <mergeCell ref="C22:C23"/>
    <mergeCell ref="D22:D23"/>
    <mergeCell ref="E22:E23"/>
    <mergeCell ref="F22:F23"/>
    <mergeCell ref="G22:G23"/>
    <mergeCell ref="H22:H23"/>
    <mergeCell ref="D24:E24"/>
    <mergeCell ref="G24:H24"/>
    <mergeCell ref="D25:H25"/>
    <mergeCell ref="D26:H26"/>
    <mergeCell ref="D37:E37"/>
    <mergeCell ref="G37:H37"/>
    <mergeCell ref="D38:H38"/>
    <mergeCell ref="D39:H39"/>
    <mergeCell ref="D41:H41"/>
    <mergeCell ref="D43:H43"/>
    <mergeCell ref="D45:E45"/>
    <mergeCell ref="G45:H45"/>
    <mergeCell ref="D46:H46"/>
    <mergeCell ref="D47:H47"/>
    <mergeCell ref="D49:E49"/>
    <mergeCell ref="G49:H49"/>
    <mergeCell ref="D50:H50"/>
    <mergeCell ref="D51:H51"/>
    <mergeCell ref="D53:E53"/>
    <mergeCell ref="G53:H53"/>
    <mergeCell ref="D54:H54"/>
    <mergeCell ref="D55:H55"/>
    <mergeCell ref="D58:E58"/>
    <mergeCell ref="G58:H58"/>
    <mergeCell ref="D59:H59"/>
    <mergeCell ref="D60:H60"/>
    <mergeCell ref="D62:H62"/>
    <mergeCell ref="D64:E64"/>
    <mergeCell ref="G64:H64"/>
    <mergeCell ref="D65:E65"/>
    <mergeCell ref="G65:H65"/>
    <mergeCell ref="D66:E66"/>
    <mergeCell ref="G66:H66"/>
    <mergeCell ref="D67:E67"/>
    <mergeCell ref="G67:H67"/>
  </mergeCells>
  <printOptions horizontalCentered="1"/>
  <pageMargins left="0.3541666666666667" right="0.3541666666666667" top="0.9840277777777777" bottom="0.5902777777777777" header="0.5118055555555555" footer="0.5118055555555555"/>
  <pageSetup firstPageNumber="1" useFirstPageNumber="1" horizontalDpi="300" verticalDpi="300" orientation="landscape" paperSize="9" scale="90"/>
  <headerFooter alignWithMargins="0">
    <oddHeader>&amp;C&amp;8Przebudowa ulicy Nad Jarem  w Gołdapi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view="pageBreakPreview" zoomScale="130" zoomScaleSheetLayoutView="13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2017-10-18T06:28:57Z</cp:lastPrinted>
  <dcterms:created xsi:type="dcterms:W3CDTF">2016-07-20T10:28:30Z</dcterms:created>
  <dcterms:modified xsi:type="dcterms:W3CDTF">2018-08-26T18:58:32Z</dcterms:modified>
  <cp:category/>
  <cp:version/>
  <cp:contentType/>
  <cp:contentStatus/>
  <cp:revision>8</cp:revision>
</cp:coreProperties>
</file>