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ROGI" sheetId="1" r:id="rId1"/>
    <sheet name="Arkusz1" sheetId="2" r:id="rId2"/>
  </sheets>
  <externalReferences>
    <externalReference r:id="rId5"/>
  </externalReferences>
  <definedNames>
    <definedName name="_xlnm.Print_Area" localSheetId="0">'DROGI'!$A$1:$H$73</definedName>
    <definedName name="_xlnm.Print_Titles" localSheetId="0">'DROGI'!$4:$5</definedName>
    <definedName name="waluta">'[1]Opcje'!$B$2</definedName>
  </definedNames>
  <calcPr fullCalcOnLoad="1"/>
</workbook>
</file>

<file path=xl/sharedStrings.xml><?xml version="1.0" encoding="utf-8"?>
<sst xmlns="http://schemas.openxmlformats.org/spreadsheetml/2006/main" count="149" uniqueCount="108">
  <si>
    <t>Załącznik nr 10</t>
  </si>
  <si>
    <t>KOSZTORYS  OFERTOWY</t>
  </si>
  <si>
    <t>Lp.</t>
  </si>
  <si>
    <t>CPV</t>
  </si>
  <si>
    <t>Numer Specyfikacji Technicznej</t>
  </si>
  <si>
    <t>Wyszczególnienie elementów rozliczeniowych 
i wyliczenie ilości</t>
  </si>
  <si>
    <t>Jednostka</t>
  </si>
  <si>
    <t>Cena jedn. 
zł *)</t>
  </si>
  <si>
    <t>Wartość zł*)</t>
  </si>
  <si>
    <t>Nazwa</t>
  </si>
  <si>
    <t>Ilość</t>
  </si>
  <si>
    <t>01.00.00.</t>
  </si>
  <si>
    <t>ROBOTY PRZYGOTOWAWCZE</t>
  </si>
  <si>
    <t>45111000-8</t>
  </si>
  <si>
    <t>01.01.01.</t>
  </si>
  <si>
    <t>ODTWORZENIE TRASY I PUNKTÓW WYSOKOŚCIOWYCH</t>
  </si>
  <si>
    <t>Wyznaczenie i odtworzenie trasy i punktów wysokościowych</t>
  </si>
  <si>
    <t>km</t>
  </si>
  <si>
    <t>01.02.01.</t>
  </si>
  <si>
    <t xml:space="preserve">       USUNIĘCIE DRZEW I KRZEWÓW</t>
  </si>
  <si>
    <t>Usunięcie drzew mechanicznie o średnicy 26-35</t>
  </si>
  <si>
    <t>szt.</t>
  </si>
  <si>
    <t>Mechaniczne karczowanie pni drzew o średnicy  66 – 75 cm</t>
  </si>
  <si>
    <t>Wywiezienie i utylizacja karpiny</t>
  </si>
  <si>
    <t>mp.</t>
  </si>
  <si>
    <t>01.02.04.</t>
  </si>
  <si>
    <t>ROZBIÓRKI ELEMENTÓW DRÓG, OGRODZEŃ I PRZEPUSTÓW</t>
  </si>
  <si>
    <t>Rozebranie krawężników betonowych 30x15 na ławie betonowej</t>
  </si>
  <si>
    <t>m</t>
  </si>
  <si>
    <t>Rozbiórka nawierzchni z kostki betonowej brukowej na podsypce cementowo-piaskowej z wypełnieniem spoin piaskiem – kostka do odzysku</t>
  </si>
  <si>
    <t>m2</t>
  </si>
  <si>
    <t>01.03.02</t>
  </si>
  <si>
    <t>PRZEBUDOWA KABLOWYCH LINII ENERGETYCZNYCH</t>
  </si>
  <si>
    <t>Zabezpieczenie kabli energetycznych rurami osłonowymi dwudzielnymi np.. AROT PS110</t>
  </si>
  <si>
    <t>ROBOTY PRZYGOTOWAWCZE       RAZEM</t>
  </si>
  <si>
    <t>02.00.00</t>
  </si>
  <si>
    <t>ROBOTY ZIEMNE</t>
  </si>
  <si>
    <t>02.01.01</t>
  </si>
  <si>
    <t>WYKONANIE WYKOPÓW W GRUNTACH NIESKALISTYCH</t>
  </si>
  <si>
    <t>Wykopy w gruntach nieskalistych wraz z wywiezieniem i utylizacją materiału</t>
  </si>
  <si>
    <t>m3</t>
  </si>
  <si>
    <t>Wykopy w gruntach nieskalistych z przewiezieniem materiału w nasyp</t>
  </si>
  <si>
    <t>02.03.01</t>
  </si>
  <si>
    <t>WYKONANIE NASYPÓW</t>
  </si>
  <si>
    <t>Nasypy z gruntu pochodzącego z wykopu, z  wbudowaniem oraz zagęszczeniem</t>
  </si>
  <si>
    <t>ROBOTY ZIEMNE       RAZEM</t>
  </si>
  <si>
    <t>03.00.00</t>
  </si>
  <si>
    <t>ODWODNIENIE KORPUSU DROGOWEGO</t>
  </si>
  <si>
    <t>45231000-5</t>
  </si>
  <si>
    <t>03.02.01</t>
  </si>
  <si>
    <t>KANALIZACJA DESZCZOWA</t>
  </si>
  <si>
    <t>Wykopy w gruntach nieskalistych z odwiezieniem na odkład</t>
  </si>
  <si>
    <t>Wykopy mechaniczne ze złożeniem gruntu obok wykopu i ponownym zasypaniem z zagęszczeniem</t>
  </si>
  <si>
    <t>Wykopy ręczne ze złożeniem gruntu obok wykopu i  zasypaniem wykopu z zagęszczeniem</t>
  </si>
  <si>
    <t xml:space="preserve">Obsypka rurociągu z piasku </t>
  </si>
  <si>
    <r>
      <t>Wykonanie kanału z rur kielichowych z PVC Ø</t>
    </r>
    <r>
      <rPr>
        <sz val="10"/>
        <color indexed="8"/>
        <rFont val="Times New Roman"/>
        <family val="1"/>
      </rPr>
      <t xml:space="preserve">315                          kl.8,0 KN/m2  </t>
    </r>
  </si>
  <si>
    <r>
      <t>Wykonanie kanału (przykanalików)  z rur kielichowych z PVC Ø</t>
    </r>
    <r>
      <rPr>
        <sz val="10"/>
        <color indexed="8"/>
        <rFont val="Times New Roman"/>
        <family val="1"/>
      </rPr>
      <t xml:space="preserve">200            kl. 8,0 KN/m2  </t>
    </r>
  </si>
  <si>
    <t>Wykonanie studni rewizyjnej  o gł. 3 m i Ø1200 mm z betonu B45 z włazem D400</t>
  </si>
  <si>
    <t>kpl</t>
  </si>
  <si>
    <t>Wykonanie studni rewizyjnych śr. 1200 mm – za każde 0,5 m różnicy głębokości</t>
  </si>
  <si>
    <t xml:space="preserve">Wykonanie studzienki ściekowej z wpustem ulicznym  0,5 m z osadnikiem </t>
  </si>
  <si>
    <t>Wykonanie  "poduszki" pod studnią i obsypanie studni tłuczniem z geowłókniną.</t>
  </si>
  <si>
    <t>Regulacja pionowa studni kanalizacji sanitarnej</t>
  </si>
  <si>
    <t>Regulacja pionowa zaworów wodociagowych</t>
  </si>
  <si>
    <t>Wykonanie studni chłonnej z kręgów śr. 1400 mm i gł. 3 m w gotowym wykopie</t>
  </si>
  <si>
    <t>ODWODNIENIE KORPUSU DROGOWEGO       RAZEM</t>
  </si>
  <si>
    <t>04.00.00</t>
  </si>
  <si>
    <t>PODBUDOWY</t>
  </si>
  <si>
    <t>45233000-9</t>
  </si>
  <si>
    <t>04.01.01</t>
  </si>
  <si>
    <t>KORYTO. PROFILOWANIE I ZAGĘSZCZENIE PODŁOŻA</t>
  </si>
  <si>
    <t>Profilowanie i zagęszczanie podłoża pod konstrukcje nawierzchni</t>
  </si>
  <si>
    <t>04.04.02</t>
  </si>
  <si>
    <t>WARSTWA ODCINAJĄCA I OSACZAJĄCA</t>
  </si>
  <si>
    <t>Warstwa odsączająca grubości 10cm pod chodnikiem</t>
  </si>
  <si>
    <t xml:space="preserve">Warstwa  odsączająca gr. 25 cm – pod jezdnię ulicy z zagęszczeniem </t>
  </si>
  <si>
    <t>PODBUDOWA Z KRUSZYWA ŁAMANEGO STABILIZOWANEGO MECHANICZNIE</t>
  </si>
  <si>
    <t xml:space="preserve">Podbudowa z kruszywa łamanego 50% stabilizowanego mechanicznie 0/31,5, grub. 20 cm – jezdnia ulicy Lwowskiej  </t>
  </si>
  <si>
    <t>PODBUDOWA       RAZEM</t>
  </si>
  <si>
    <t>08.00.00</t>
  </si>
  <si>
    <t>NAWIERZCHNIA</t>
  </si>
  <si>
    <t>NAWIERZCHNIA Z BRUKOWEJ KOSTKI BETONOWEJ gr. 8 cm DLA RUCHU KR1</t>
  </si>
  <si>
    <r>
      <t>Nawierzchnia z brukowej kostki betonowej szarej gr. 8 cm na podsypce piaskowo-cementowej gr. 5 cm</t>
    </r>
    <r>
      <rPr>
        <b/>
        <sz val="10"/>
        <rFont val="Times New Roman"/>
        <family val="1"/>
      </rPr>
      <t xml:space="preserve"> (kostka betonowa brukowa z odzysku-materiał inwestora)</t>
    </r>
  </si>
  <si>
    <t>Nawierzchnia z brukowej kostki betonowej szarej gr. 8 cm na podsypce piaskowo-cementowej gr. 5 cm</t>
  </si>
  <si>
    <t>NAWIERZCHNIE       RAZEM</t>
  </si>
  <si>
    <t>ROBOTY WYKOŃCZENIOWE</t>
  </si>
  <si>
    <t>45112000-2</t>
  </si>
  <si>
    <t>09.00.00</t>
  </si>
  <si>
    <t>UMOCNIENIE POWIERZCHNI SKARP HUMUSEM I DARNIOWANIEM W KRATĘ</t>
  </si>
  <si>
    <t xml:space="preserve">Humusowanie warstwą grub. 5 cm z obsianiem  </t>
  </si>
  <si>
    <t>ROBOTY WYKOŃCZENIOWE       RAZEM</t>
  </si>
  <si>
    <t>ELEMENTY ULIC</t>
  </si>
  <si>
    <t>08.01.01</t>
  </si>
  <si>
    <t>KRAWĘŻNIKI BETONOWE</t>
  </si>
  <si>
    <t>Krawężnik betonowe 15x30 wystające – 12 cm  na ławie betonowej z oporem z betonu C12/15</t>
  </si>
  <si>
    <t>08.02.02</t>
  </si>
  <si>
    <t>CHODNIKI I  Z KOSTKI BETONOWEJ</t>
  </si>
  <si>
    <t xml:space="preserve">Chodniki z kostki betonowej wibroprasowanej szarej gr. 6cm na podsypce cementowo–piaskowej gr. 5cm                                     </t>
  </si>
  <si>
    <t>08.03.01</t>
  </si>
  <si>
    <t>BETONOWE OBRZEŻA CHODNIKOWE</t>
  </si>
  <si>
    <r>
      <t>Obrzeża betonowe 8 x 30 na podsypce cementowo–piaskowej gr. 5cm</t>
    </r>
    <r>
      <rPr>
        <b/>
        <sz val="10"/>
        <rFont val="Times New Roman"/>
        <family val="1"/>
      </rPr>
      <t xml:space="preserve"> </t>
    </r>
  </si>
  <si>
    <t>08.06.01</t>
  </si>
  <si>
    <t>ZJAZDY Z KOSTKI BETONOWEJ</t>
  </si>
  <si>
    <t>Zjazdy do posesji z kostki betonowej, wibroprasowanej kolorowej gr. 8 cm na podsypce cementowo–piaskowej gr. 3cm  i podbudowie z chudego betonu gr 10cm</t>
  </si>
  <si>
    <t>ELEMENTY ULIC       RAZEM</t>
  </si>
  <si>
    <t>ULICA  LWOWSKA                                                                                   RAZEM</t>
  </si>
  <si>
    <t>PODATEK VAT 23%</t>
  </si>
  <si>
    <t>ULICA  LWOWSKA  BRUTTO                                                                 RAZEM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</si>
</sst>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@"/>
    <numFmt numFmtId="167" formatCode="D/MM/YYYY"/>
  </numFmts>
  <fonts count="19">
    <font>
      <sz val="10"/>
      <name val="Arial"/>
      <family val="2"/>
    </font>
    <font>
      <sz val="12"/>
      <name val="Times New Roman"/>
      <family val="1"/>
    </font>
    <font>
      <sz val="10"/>
      <name val="Arial CE"/>
      <family val="2"/>
    </font>
    <font>
      <b/>
      <sz val="10"/>
      <name val="Arial CE"/>
      <family val="2"/>
    </font>
    <font>
      <b/>
      <i/>
      <u val="single"/>
      <sz val="12"/>
      <name val="Arial C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E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0">
    <xf numFmtId="164" fontId="0" fillId="0" borderId="0" xfId="0" applyAlignment="1">
      <alignment/>
    </xf>
    <xf numFmtId="164" fontId="1" fillId="0" borderId="1" xfId="0" applyFont="1" applyFill="1" applyBorder="1" applyAlignment="1">
      <alignment horizontal="center" vertical="center"/>
    </xf>
    <xf numFmtId="164" fontId="2" fillId="0" borderId="0" xfId="0" applyFont="1" applyFill="1" applyAlignment="1">
      <alignment vertical="center"/>
    </xf>
    <xf numFmtId="164" fontId="3" fillId="0" borderId="0" xfId="0" applyFont="1" applyFill="1" applyAlignment="1">
      <alignment horizontal="right" vertical="center"/>
    </xf>
    <xf numFmtId="164" fontId="2" fillId="0" borderId="0" xfId="0" applyFont="1" applyFill="1" applyAlignment="1" applyProtection="1">
      <alignment vertical="center" wrapText="1"/>
      <protection/>
    </xf>
    <xf numFmtId="164" fontId="2" fillId="0" borderId="0" xfId="0" applyFont="1" applyFill="1" applyAlignment="1">
      <alignment horizontal="center" vertical="center"/>
    </xf>
    <xf numFmtId="164" fontId="2" fillId="0" borderId="0" xfId="0" applyFont="1" applyFill="1" applyAlignment="1">
      <alignment horizontal="right" vertical="center"/>
    </xf>
    <xf numFmtId="164" fontId="1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vertical="center"/>
    </xf>
    <xf numFmtId="164" fontId="4" fillId="0" borderId="0" xfId="0" applyFont="1" applyFill="1" applyBorder="1" applyAlignment="1">
      <alignment horizontal="right" vertical="center"/>
    </xf>
    <xf numFmtId="164" fontId="4" fillId="0" borderId="0" xfId="0" applyFont="1" applyFill="1" applyBorder="1" applyAlignment="1" applyProtection="1">
      <alignment horizontal="center" vertical="center" wrapText="1"/>
      <protection/>
    </xf>
    <xf numFmtId="164" fontId="4" fillId="0" borderId="0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right" vertical="center"/>
    </xf>
    <xf numFmtId="164" fontId="2" fillId="0" borderId="0" xfId="0" applyFont="1" applyFill="1" applyBorder="1" applyAlignment="1" applyProtection="1">
      <alignment vertical="center" wrapText="1"/>
      <protection/>
    </xf>
    <xf numFmtId="164" fontId="2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right" vertical="center"/>
    </xf>
    <xf numFmtId="164" fontId="6" fillId="0" borderId="2" xfId="0" applyFont="1" applyFill="1" applyBorder="1" applyAlignment="1">
      <alignment horizontal="center" vertical="center" wrapText="1"/>
    </xf>
    <xf numFmtId="164" fontId="6" fillId="0" borderId="3" xfId="0" applyFont="1" applyFill="1" applyBorder="1" applyAlignment="1">
      <alignment horizontal="center" vertical="center" wrapText="1"/>
    </xf>
    <xf numFmtId="164" fontId="7" fillId="0" borderId="3" xfId="0" applyFont="1" applyFill="1" applyBorder="1" applyAlignment="1">
      <alignment horizontal="center" vertical="center" wrapText="1"/>
    </xf>
    <xf numFmtId="164" fontId="6" fillId="0" borderId="3" xfId="0" applyFont="1" applyFill="1" applyBorder="1" applyAlignment="1" applyProtection="1">
      <alignment horizontal="center" vertical="center" wrapText="1"/>
      <protection/>
    </xf>
    <xf numFmtId="164" fontId="8" fillId="0" borderId="3" xfId="0" applyFont="1" applyFill="1" applyBorder="1" applyAlignment="1">
      <alignment horizontal="center" vertical="center" wrapText="1"/>
    </xf>
    <xf numFmtId="164" fontId="8" fillId="0" borderId="4" xfId="0" applyFont="1" applyFill="1" applyBorder="1" applyAlignment="1">
      <alignment horizontal="center" vertical="center" wrapText="1"/>
    </xf>
    <xf numFmtId="164" fontId="9" fillId="0" borderId="0" xfId="0" applyFont="1" applyFill="1" applyAlignment="1">
      <alignment vertical="center"/>
    </xf>
    <xf numFmtId="164" fontId="6" fillId="0" borderId="5" xfId="0" applyFont="1" applyFill="1" applyBorder="1" applyAlignment="1">
      <alignment horizontal="center" vertical="center" wrapText="1"/>
    </xf>
    <xf numFmtId="164" fontId="1" fillId="0" borderId="6" xfId="0" applyFont="1" applyFill="1" applyBorder="1" applyAlignment="1">
      <alignment horizontal="center" vertical="center"/>
    </xf>
    <xf numFmtId="164" fontId="10" fillId="0" borderId="5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right" vertical="center" wrapText="1"/>
    </xf>
    <xf numFmtId="164" fontId="6" fillId="0" borderId="7" xfId="0" applyFont="1" applyFill="1" applyBorder="1" applyAlignment="1" applyProtection="1">
      <alignment horizontal="left" vertical="center" wrapText="1" indent="10"/>
      <protection/>
    </xf>
    <xf numFmtId="164" fontId="9" fillId="0" borderId="0" xfId="0" applyFont="1" applyFill="1" applyAlignment="1">
      <alignment horizontal="center" vertical="center"/>
    </xf>
    <xf numFmtId="164" fontId="11" fillId="0" borderId="5" xfId="0" applyFont="1" applyFill="1" applyBorder="1" applyAlignment="1">
      <alignment horizontal="center" vertical="center"/>
    </xf>
    <xf numFmtId="164" fontId="7" fillId="0" borderId="5" xfId="0" applyFont="1" applyFill="1" applyBorder="1" applyAlignment="1">
      <alignment horizontal="right" vertical="center" wrapText="1"/>
    </xf>
    <xf numFmtId="164" fontId="7" fillId="0" borderId="7" xfId="0" applyFont="1" applyFill="1" applyBorder="1" applyAlignment="1" applyProtection="1">
      <alignment horizontal="left" vertical="center" wrapText="1" indent="2"/>
      <protection/>
    </xf>
    <xf numFmtId="164" fontId="12" fillId="0" borderId="6" xfId="0" applyFont="1" applyFill="1" applyBorder="1" applyAlignment="1">
      <alignment horizontal="center" vertical="center"/>
    </xf>
    <xf numFmtId="164" fontId="13" fillId="0" borderId="5" xfId="0" applyFont="1" applyFill="1" applyBorder="1" applyAlignment="1" applyProtection="1">
      <alignment vertical="center" wrapText="1"/>
      <protection/>
    </xf>
    <xf numFmtId="164" fontId="13" fillId="0" borderId="5" xfId="0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 wrapText="1"/>
    </xf>
    <xf numFmtId="164" fontId="11" fillId="0" borderId="5" xfId="0" applyFont="1" applyFill="1" applyBorder="1" applyAlignment="1">
      <alignment horizontal="center" vertical="center"/>
    </xf>
    <xf numFmtId="164" fontId="7" fillId="0" borderId="5" xfId="0" applyFont="1" applyFill="1" applyBorder="1" applyAlignment="1" applyProtection="1">
      <alignment horizontal="left" vertical="center" wrapText="1"/>
      <protection/>
    </xf>
    <xf numFmtId="164" fontId="13" fillId="0" borderId="5" xfId="0" applyFont="1" applyFill="1" applyBorder="1" applyAlignment="1" applyProtection="1">
      <alignment horizontal="left" vertical="center" wrapText="1"/>
      <protection/>
    </xf>
    <xf numFmtId="164" fontId="13" fillId="0" borderId="7" xfId="0" applyFont="1" applyFill="1" applyBorder="1" applyAlignment="1" applyProtection="1">
      <alignment vertical="center" wrapText="1"/>
      <protection/>
    </xf>
    <xf numFmtId="164" fontId="13" fillId="0" borderId="7" xfId="0" applyFont="1" applyFill="1" applyBorder="1" applyAlignment="1" applyProtection="1">
      <alignment horizontal="left" vertical="center" wrapText="1" indent="2"/>
      <protection/>
    </xf>
    <xf numFmtId="165" fontId="7" fillId="0" borderId="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5" xfId="0" applyFont="1" applyFill="1" applyBorder="1" applyAlignment="1" applyProtection="1">
      <alignment horizontal="left" vertical="center" wrapText="1" indent="2"/>
      <protection/>
    </xf>
    <xf numFmtId="165" fontId="7" fillId="0" borderId="8" xfId="0" applyNumberFormat="1" applyFont="1" applyFill="1" applyBorder="1" applyAlignment="1" applyProtection="1">
      <alignment horizontal="center" vertical="center" wrapText="1"/>
      <protection/>
    </xf>
    <xf numFmtId="165" fontId="7" fillId="0" borderId="5" xfId="0" applyNumberFormat="1" applyFont="1" applyFill="1" applyBorder="1" applyAlignment="1" applyProtection="1">
      <alignment horizontal="center" vertical="center" wrapText="1"/>
      <protection/>
    </xf>
    <xf numFmtId="164" fontId="14" fillId="0" borderId="5" xfId="0" applyFont="1" applyFill="1" applyBorder="1" applyAlignment="1">
      <alignment horizontal="center" vertical="center"/>
    </xf>
    <xf numFmtId="164" fontId="15" fillId="0" borderId="5" xfId="0" applyFont="1" applyFill="1" applyBorder="1" applyAlignment="1">
      <alignment horizontal="right" vertical="center" wrapText="1"/>
    </xf>
    <xf numFmtId="164" fontId="16" fillId="0" borderId="0" xfId="0" applyFont="1" applyFill="1" applyAlignment="1">
      <alignment horizontal="center" vertical="center"/>
    </xf>
    <xf numFmtId="164" fontId="17" fillId="0" borderId="5" xfId="0" applyFont="1" applyFill="1" applyBorder="1" applyAlignment="1">
      <alignment horizontal="center" vertical="center"/>
    </xf>
    <xf numFmtId="164" fontId="18" fillId="0" borderId="5" xfId="0" applyFont="1" applyFill="1" applyBorder="1" applyAlignment="1">
      <alignment horizontal="center" vertical="center" wrapText="1"/>
    </xf>
    <xf numFmtId="164" fontId="17" fillId="0" borderId="5" xfId="0" applyFont="1" applyFill="1" applyBorder="1" applyAlignment="1">
      <alignment horizontal="center" vertical="center" wrapText="1"/>
    </xf>
    <xf numFmtId="165" fontId="15" fillId="0" borderId="5" xfId="0" applyNumberFormat="1" applyFont="1" applyFill="1" applyBorder="1" applyAlignment="1">
      <alignment horizontal="center" vertical="center"/>
    </xf>
    <xf numFmtId="164" fontId="16" fillId="0" borderId="0" xfId="0" applyFont="1" applyFill="1" applyAlignment="1">
      <alignment vertical="center"/>
    </xf>
    <xf numFmtId="164" fontId="6" fillId="0" borderId="5" xfId="0" applyFont="1" applyFill="1" applyBorder="1" applyAlignment="1" applyProtection="1">
      <alignment horizontal="right" vertical="center" wrapText="1"/>
      <protection/>
    </xf>
    <xf numFmtId="165" fontId="6" fillId="0" borderId="5" xfId="0" applyNumberFormat="1" applyFont="1" applyFill="1" applyBorder="1" applyAlignment="1" applyProtection="1">
      <alignment horizontal="right" vertical="center" wrapText="1"/>
      <protection/>
    </xf>
    <xf numFmtId="165" fontId="5" fillId="0" borderId="7" xfId="0" applyNumberFormat="1" applyFont="1" applyFill="1" applyBorder="1" applyAlignment="1">
      <alignment horizontal="right" vertical="center" wrapText="1"/>
    </xf>
    <xf numFmtId="164" fontId="12" fillId="0" borderId="9" xfId="0" applyFont="1" applyBorder="1" applyAlignment="1">
      <alignment horizontal="center"/>
    </xf>
    <xf numFmtId="164" fontId="13" fillId="0" borderId="10" xfId="0" applyFont="1" applyBorder="1" applyAlignment="1">
      <alignment/>
    </xf>
    <xf numFmtId="164" fontId="13" fillId="0" borderId="11" xfId="0" applyFont="1" applyBorder="1" applyAlignment="1">
      <alignment/>
    </xf>
    <xf numFmtId="164" fontId="13" fillId="0" borderId="0" xfId="0" applyFont="1" applyBorder="1" applyAlignment="1">
      <alignment/>
    </xf>
    <xf numFmtId="164" fontId="13" fillId="0" borderId="11" xfId="0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164" fontId="17" fillId="0" borderId="5" xfId="0" applyFont="1" applyFill="1" applyBorder="1" applyAlignment="1" applyProtection="1">
      <alignment horizontal="left" vertical="center" wrapText="1"/>
      <protection/>
    </xf>
    <xf numFmtId="165" fontId="15" fillId="0" borderId="5" xfId="0" applyNumberFormat="1" applyFont="1" applyFill="1" applyBorder="1" applyAlignment="1">
      <alignment horizontal="center" vertical="center" wrapText="1"/>
    </xf>
    <xf numFmtId="165" fontId="7" fillId="0" borderId="12" xfId="0" applyNumberFormat="1" applyFont="1" applyFill="1" applyBorder="1" applyAlignment="1" applyProtection="1">
      <alignment horizontal="center" vertical="center" wrapText="1"/>
      <protection/>
    </xf>
    <xf numFmtId="165" fontId="6" fillId="0" borderId="13" xfId="0" applyNumberFormat="1" applyFont="1" applyFill="1" applyBorder="1" applyAlignment="1" applyProtection="1">
      <alignment horizontal="center" vertical="center" wrapText="1"/>
      <protection/>
    </xf>
    <xf numFmtId="165" fontId="2" fillId="0" borderId="5" xfId="0" applyNumberFormat="1" applyFont="1" applyFill="1" applyBorder="1" applyAlignment="1">
      <alignment horizontal="right" vertical="center" wrapText="1"/>
    </xf>
    <xf numFmtId="164" fontId="13" fillId="0" borderId="14" xfId="0" applyFont="1" applyFill="1" applyBorder="1" applyAlignment="1" applyProtection="1">
      <alignment horizontal="left" vertical="center" wrapText="1"/>
      <protection/>
    </xf>
    <xf numFmtId="165" fontId="6" fillId="0" borderId="13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/>
    </xf>
    <xf numFmtId="164" fontId="13" fillId="0" borderId="5" xfId="0" applyFont="1" applyBorder="1" applyAlignment="1">
      <alignment vertical="center"/>
    </xf>
    <xf numFmtId="164" fontId="12" fillId="0" borderId="0" xfId="0" applyFont="1" applyAlignment="1">
      <alignment horizontal="center" vertical="center"/>
    </xf>
    <xf numFmtId="164" fontId="13" fillId="0" borderId="5" xfId="0" applyFont="1" applyBorder="1" applyAlignment="1">
      <alignment/>
    </xf>
    <xf numFmtId="164" fontId="13" fillId="0" borderId="5" xfId="0" applyFont="1" applyBorder="1" applyAlignment="1">
      <alignment vertical="center" wrapText="1"/>
    </xf>
    <xf numFmtId="164" fontId="13" fillId="0" borderId="5" xfId="0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165" fontId="13" fillId="0" borderId="5" xfId="0" applyNumberFormat="1" applyFont="1" applyBorder="1" applyAlignment="1">
      <alignment horizontal="center" vertical="center"/>
    </xf>
    <xf numFmtId="164" fontId="13" fillId="0" borderId="0" xfId="0" applyFont="1" applyAlignment="1">
      <alignment/>
    </xf>
    <xf numFmtId="166" fontId="7" fillId="0" borderId="5" xfId="0" applyNumberFormat="1" applyFont="1" applyFill="1" applyBorder="1" applyAlignment="1">
      <alignment horizontal="right" vertical="center" wrapText="1"/>
    </xf>
    <xf numFmtId="164" fontId="13" fillId="0" borderId="7" xfId="0" applyFont="1" applyFill="1" applyBorder="1" applyAlignment="1" applyProtection="1">
      <alignment horizontal="left" vertical="center" wrapText="1"/>
      <protection/>
    </xf>
    <xf numFmtId="167" fontId="7" fillId="0" borderId="5" xfId="0" applyNumberFormat="1" applyFont="1" applyFill="1" applyBorder="1" applyAlignment="1">
      <alignment horizontal="right" vertical="center" wrapText="1"/>
    </xf>
    <xf numFmtId="164" fontId="7" fillId="0" borderId="14" xfId="0" applyFont="1" applyFill="1" applyBorder="1" applyAlignment="1">
      <alignment horizontal="right" vertical="center" wrapText="1"/>
    </xf>
    <xf numFmtId="164" fontId="12" fillId="0" borderId="6" xfId="0" applyFont="1" applyFill="1" applyBorder="1" applyAlignment="1">
      <alignment horizontal="center" vertical="center" wrapText="1"/>
    </xf>
    <xf numFmtId="164" fontId="11" fillId="0" borderId="5" xfId="0" applyFont="1" applyFill="1" applyBorder="1" applyAlignment="1">
      <alignment horizontal="center" vertical="center" wrapText="1"/>
    </xf>
    <xf numFmtId="164" fontId="7" fillId="0" borderId="15" xfId="0" applyFont="1" applyFill="1" applyBorder="1" applyAlignment="1">
      <alignment horizontal="right" vertical="center" wrapText="1"/>
    </xf>
    <xf numFmtId="164" fontId="6" fillId="0" borderId="15" xfId="0" applyFont="1" applyFill="1" applyBorder="1" applyAlignment="1" applyProtection="1">
      <alignment horizontal="left" vertical="center" wrapText="1"/>
      <protection/>
    </xf>
    <xf numFmtId="164" fontId="6" fillId="0" borderId="15" xfId="0" applyFont="1" applyFill="1" applyBorder="1" applyAlignment="1" applyProtection="1">
      <alignment horizontal="right" vertical="center" wrapText="1"/>
      <protection/>
    </xf>
    <xf numFmtId="165" fontId="5" fillId="0" borderId="16" xfId="0" applyNumberFormat="1" applyFont="1" applyFill="1" applyBorder="1" applyAlignment="1">
      <alignment horizontal="right" vertical="center" wrapText="1"/>
    </xf>
    <xf numFmtId="164" fontId="1" fillId="0" borderId="17" xfId="0" applyFont="1" applyFill="1" applyBorder="1" applyAlignment="1">
      <alignment horizontal="center" vertical="center" wrapText="1"/>
    </xf>
    <xf numFmtId="164" fontId="10" fillId="0" borderId="15" xfId="0" applyFont="1" applyFill="1" applyBorder="1" applyAlignment="1">
      <alignment horizontal="center" vertical="center"/>
    </xf>
    <xf numFmtId="164" fontId="6" fillId="0" borderId="18" xfId="0" applyFont="1" applyFill="1" applyBorder="1" applyAlignment="1" applyProtection="1">
      <alignment horizontal="left" vertical="center" wrapText="1"/>
      <protection/>
    </xf>
    <xf numFmtId="164" fontId="1" fillId="0" borderId="19" xfId="0" applyFont="1" applyFill="1" applyBorder="1" applyAlignment="1">
      <alignment horizontal="center" vertical="center" wrapText="1"/>
    </xf>
    <xf numFmtId="164" fontId="10" fillId="0" borderId="20" xfId="0" applyFont="1" applyFill="1" applyBorder="1" applyAlignment="1">
      <alignment horizontal="center" vertical="center"/>
    </xf>
    <xf numFmtId="164" fontId="7" fillId="0" borderId="20" xfId="0" applyFont="1" applyFill="1" applyBorder="1" applyAlignment="1">
      <alignment horizontal="right" vertical="center" wrapText="1"/>
    </xf>
    <xf numFmtId="164" fontId="6" fillId="0" borderId="20" xfId="0" applyFont="1" applyFill="1" applyBorder="1" applyAlignment="1" applyProtection="1">
      <alignment horizontal="left" vertical="center" wrapText="1"/>
      <protection/>
    </xf>
    <xf numFmtId="164" fontId="6" fillId="0" borderId="20" xfId="0" applyFont="1" applyFill="1" applyBorder="1" applyAlignment="1" applyProtection="1">
      <alignment horizontal="right" vertical="center" wrapText="1"/>
      <protection/>
    </xf>
    <xf numFmtId="165" fontId="5" fillId="0" borderId="21" xfId="0" applyNumberFormat="1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pdm\Moje%20dokumenty\Downloads\ajachimowska\Ustawienia%20lokalne\Temporary%20Internet%20Files\Content.IE5\JSI14J43\wd-4nie%20chronion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showRowColHeaders="0" tabSelected="1" zoomScale="140" zoomScaleNormal="140" zoomScaleSheetLayoutView="130" workbookViewId="0" topLeftCell="A4">
      <selection activeCell="G63" sqref="G63"/>
    </sheetView>
  </sheetViews>
  <sheetFormatPr defaultColWidth="9.140625" defaultRowHeight="12.75"/>
  <cols>
    <col min="1" max="1" width="4.7109375" style="1" customWidth="1"/>
    <col min="2" max="2" width="9.8515625" style="2" customWidth="1"/>
    <col min="3" max="3" width="11.57421875" style="3" customWidth="1"/>
    <col min="4" max="4" width="73.00390625" style="4" customWidth="1"/>
    <col min="5" max="5" width="10.7109375" style="5" customWidth="1"/>
    <col min="6" max="6" width="14.421875" style="5" customWidth="1"/>
    <col min="7" max="7" width="11.7109375" style="6" customWidth="1"/>
    <col min="8" max="8" width="17.421875" style="2" customWidth="1"/>
    <col min="9" max="9" width="9.140625" style="2" customWidth="1"/>
    <col min="10" max="11" width="11.7109375" style="2" customWidth="1"/>
    <col min="12" max="16384" width="9.140625" style="2" customWidth="1"/>
  </cols>
  <sheetData>
    <row r="1" spans="1:8" ht="12.75">
      <c r="A1" s="7"/>
      <c r="B1" s="8"/>
      <c r="C1" s="9"/>
      <c r="D1" s="10"/>
      <c r="E1" s="11"/>
      <c r="F1" s="11"/>
      <c r="G1" s="11" t="s">
        <v>0</v>
      </c>
      <c r="H1" s="11"/>
    </row>
    <row r="2" spans="1:8" ht="12.75">
      <c r="A2" s="12" t="s">
        <v>1</v>
      </c>
      <c r="B2" s="12"/>
      <c r="C2" s="12"/>
      <c r="D2" s="12"/>
      <c r="E2" s="12"/>
      <c r="F2" s="12"/>
      <c r="G2" s="12"/>
      <c r="H2" s="12"/>
    </row>
    <row r="3" spans="1:8" ht="12.75">
      <c r="A3" s="7"/>
      <c r="B3" s="8"/>
      <c r="C3" s="13"/>
      <c r="D3" s="14"/>
      <c r="E3" s="15"/>
      <c r="F3" s="15"/>
      <c r="G3" s="16"/>
      <c r="H3" s="8"/>
    </row>
    <row r="4" spans="1:8" s="23" customFormat="1" ht="18" customHeight="1">
      <c r="A4" s="17" t="s">
        <v>2</v>
      </c>
      <c r="B4" s="18" t="s">
        <v>3</v>
      </c>
      <c r="C4" s="19" t="s">
        <v>4</v>
      </c>
      <c r="D4" s="20" t="s">
        <v>5</v>
      </c>
      <c r="E4" s="18" t="s">
        <v>6</v>
      </c>
      <c r="F4" s="18"/>
      <c r="G4" s="21" t="s">
        <v>7</v>
      </c>
      <c r="H4" s="22" t="s">
        <v>8</v>
      </c>
    </row>
    <row r="5" spans="1:8" s="23" customFormat="1" ht="18" customHeight="1">
      <c r="A5" s="17"/>
      <c r="B5" s="18"/>
      <c r="C5" s="19"/>
      <c r="D5" s="20"/>
      <c r="E5" s="24" t="s">
        <v>9</v>
      </c>
      <c r="F5" s="24" t="s">
        <v>10</v>
      </c>
      <c r="G5" s="21"/>
      <c r="H5" s="22"/>
    </row>
    <row r="6" spans="1:8" s="29" customFormat="1" ht="15.75" customHeight="1">
      <c r="A6" s="25"/>
      <c r="B6" s="26"/>
      <c r="C6" s="27" t="s">
        <v>11</v>
      </c>
      <c r="D6" s="28" t="s">
        <v>12</v>
      </c>
      <c r="E6" s="28"/>
      <c r="F6" s="28"/>
      <c r="G6" s="28"/>
      <c r="H6" s="28"/>
    </row>
    <row r="7" spans="1:8" ht="15.75" customHeight="1">
      <c r="A7" s="25"/>
      <c r="B7" s="30" t="s">
        <v>13</v>
      </c>
      <c r="C7" s="31" t="s">
        <v>14</v>
      </c>
      <c r="D7" s="32" t="s">
        <v>15</v>
      </c>
      <c r="E7" s="32"/>
      <c r="F7" s="32"/>
      <c r="G7" s="32"/>
      <c r="H7" s="32"/>
    </row>
    <row r="8" spans="1:8" ht="15.75" customHeight="1">
      <c r="A8" s="33">
        <v>1</v>
      </c>
      <c r="B8" s="26"/>
      <c r="C8" s="31"/>
      <c r="D8" s="34" t="s">
        <v>16</v>
      </c>
      <c r="E8" s="35" t="s">
        <v>17</v>
      </c>
      <c r="F8" s="36">
        <v>0.14100000000000001</v>
      </c>
      <c r="G8" s="36"/>
      <c r="H8" s="37">
        <f>F8*G8</f>
        <v>0</v>
      </c>
    </row>
    <row r="9" spans="1:8" ht="15.75" customHeight="1">
      <c r="A9" s="33"/>
      <c r="B9" s="38" t="s">
        <v>13</v>
      </c>
      <c r="C9" s="31" t="s">
        <v>18</v>
      </c>
      <c r="D9" s="39" t="s">
        <v>19</v>
      </c>
      <c r="E9" s="35"/>
      <c r="F9" s="36"/>
      <c r="G9" s="36"/>
      <c r="H9" s="37"/>
    </row>
    <row r="10" spans="1:8" ht="15.75" customHeight="1">
      <c r="A10" s="33">
        <v>2</v>
      </c>
      <c r="B10" s="38"/>
      <c r="C10" s="31"/>
      <c r="D10" s="40" t="s">
        <v>20</v>
      </c>
      <c r="E10" s="35" t="s">
        <v>21</v>
      </c>
      <c r="F10" s="36">
        <v>2</v>
      </c>
      <c r="G10" s="36"/>
      <c r="H10" s="37">
        <f>F10*G10</f>
        <v>0</v>
      </c>
    </row>
    <row r="11" spans="1:8" ht="15.75" customHeight="1">
      <c r="A11" s="33">
        <v>3</v>
      </c>
      <c r="B11" s="26"/>
      <c r="C11" s="31"/>
      <c r="D11" s="34" t="s">
        <v>22</v>
      </c>
      <c r="E11" s="35" t="s">
        <v>21</v>
      </c>
      <c r="F11" s="36">
        <v>2</v>
      </c>
      <c r="G11" s="36"/>
      <c r="H11" s="37">
        <f>F11*G11</f>
        <v>0</v>
      </c>
    </row>
    <row r="12" spans="1:8" ht="15.75" customHeight="1">
      <c r="A12" s="33">
        <v>4</v>
      </c>
      <c r="B12" s="26"/>
      <c r="C12" s="31"/>
      <c r="D12" s="34" t="s">
        <v>23</v>
      </c>
      <c r="E12" s="35" t="s">
        <v>24</v>
      </c>
      <c r="F12" s="36">
        <v>4</v>
      </c>
      <c r="G12" s="36"/>
      <c r="H12" s="37">
        <f>F12*G12</f>
        <v>0</v>
      </c>
    </row>
    <row r="13" spans="1:8" ht="15.75" customHeight="1">
      <c r="A13" s="33"/>
      <c r="B13" s="30" t="s">
        <v>13</v>
      </c>
      <c r="C13" s="31" t="s">
        <v>25</v>
      </c>
      <c r="D13" s="32" t="s">
        <v>26</v>
      </c>
      <c r="E13" s="32"/>
      <c r="F13" s="32"/>
      <c r="G13" s="32"/>
      <c r="H13" s="32"/>
    </row>
    <row r="14" spans="1:8" ht="15.75" customHeight="1">
      <c r="A14" s="33">
        <v>5</v>
      </c>
      <c r="B14" s="30"/>
      <c r="C14" s="31"/>
      <c r="D14" s="41" t="s">
        <v>27</v>
      </c>
      <c r="E14" s="42" t="s">
        <v>28</v>
      </c>
      <c r="F14" s="43">
        <v>15</v>
      </c>
      <c r="G14" s="43"/>
      <c r="H14" s="37">
        <f>F14*G14</f>
        <v>0</v>
      </c>
    </row>
    <row r="15" spans="1:8" ht="25.5">
      <c r="A15" s="33">
        <v>6</v>
      </c>
      <c r="B15" s="30"/>
      <c r="C15" s="31"/>
      <c r="D15" s="40" t="s">
        <v>29</v>
      </c>
      <c r="E15" s="44" t="s">
        <v>30</v>
      </c>
      <c r="F15" s="45">
        <v>224.75</v>
      </c>
      <c r="G15" s="46"/>
      <c r="H15" s="37">
        <f>F15*G15</f>
        <v>0</v>
      </c>
    </row>
    <row r="16" spans="1:8" s="49" customFormat="1" ht="15.75" customHeight="1">
      <c r="A16" s="33"/>
      <c r="B16" s="47" t="s">
        <v>13</v>
      </c>
      <c r="C16" s="48" t="s">
        <v>31</v>
      </c>
      <c r="D16" s="32" t="s">
        <v>32</v>
      </c>
      <c r="E16" s="32"/>
      <c r="F16" s="32"/>
      <c r="G16" s="32"/>
      <c r="H16" s="32"/>
    </row>
    <row r="17" spans="1:8" s="54" customFormat="1" ht="17.25">
      <c r="A17" s="33">
        <f>MAX(A$6:A16)+1</f>
        <v>7</v>
      </c>
      <c r="B17" s="50"/>
      <c r="C17" s="51"/>
      <c r="D17" s="34" t="s">
        <v>33</v>
      </c>
      <c r="E17" s="52" t="s">
        <v>28</v>
      </c>
      <c r="F17" s="53">
        <v>7</v>
      </c>
      <c r="G17" s="53"/>
      <c r="H17" s="37">
        <f>F17*G17</f>
        <v>0</v>
      </c>
    </row>
    <row r="18" spans="1:8" ht="18.75" customHeight="1">
      <c r="A18" s="33"/>
      <c r="B18" s="26"/>
      <c r="C18" s="31"/>
      <c r="D18" s="55" t="s">
        <v>34</v>
      </c>
      <c r="E18" s="55"/>
      <c r="F18" s="56"/>
      <c r="G18" s="57">
        <f>SUM(H8,H10,H11,H12,H14,H15,H17)</f>
        <v>0</v>
      </c>
      <c r="H18" s="57"/>
    </row>
    <row r="19" spans="1:8" ht="15.75" customHeight="1">
      <c r="A19" s="33"/>
      <c r="B19" s="26"/>
      <c r="C19" s="27" t="s">
        <v>35</v>
      </c>
      <c r="D19" s="28" t="s">
        <v>36</v>
      </c>
      <c r="E19" s="28"/>
      <c r="F19" s="28"/>
      <c r="G19" s="28"/>
      <c r="H19" s="28"/>
    </row>
    <row r="20" spans="1:8" ht="15.75" customHeight="1">
      <c r="A20" s="33"/>
      <c r="B20" s="30" t="s">
        <v>13</v>
      </c>
      <c r="C20" s="31" t="s">
        <v>37</v>
      </c>
      <c r="D20" s="32" t="s">
        <v>38</v>
      </c>
      <c r="E20" s="32"/>
      <c r="F20" s="32"/>
      <c r="G20" s="32"/>
      <c r="H20" s="32"/>
    </row>
    <row r="21" spans="1:8" s="5" customFormat="1" ht="15.75" customHeight="1">
      <c r="A21" s="58">
        <v>8</v>
      </c>
      <c r="B21" s="59"/>
      <c r="C21" s="60"/>
      <c r="D21" s="61" t="s">
        <v>39</v>
      </c>
      <c r="E21" s="62" t="s">
        <v>40</v>
      </c>
      <c r="F21" s="63">
        <v>464</v>
      </c>
      <c r="G21" s="64"/>
      <c r="H21" s="37">
        <f>F21*G21</f>
        <v>0</v>
      </c>
    </row>
    <row r="22" spans="1:8" ht="17.25">
      <c r="A22" s="33">
        <f>MAX(A$6:A21)+1</f>
        <v>9</v>
      </c>
      <c r="B22" s="26"/>
      <c r="C22" s="31"/>
      <c r="D22" s="34" t="s">
        <v>41</v>
      </c>
      <c r="E22" s="35" t="s">
        <v>40</v>
      </c>
      <c r="F22" s="36">
        <v>24.05</v>
      </c>
      <c r="G22" s="36"/>
      <c r="H22" s="37">
        <f>F22*G22</f>
        <v>0</v>
      </c>
    </row>
    <row r="23" spans="1:8" s="5" customFormat="1" ht="15.75" customHeight="1">
      <c r="A23" s="33"/>
      <c r="B23" s="30" t="s">
        <v>13</v>
      </c>
      <c r="C23" s="31" t="s">
        <v>42</v>
      </c>
      <c r="D23" s="32" t="s">
        <v>43</v>
      </c>
      <c r="E23" s="32"/>
      <c r="F23" s="32"/>
      <c r="G23" s="32"/>
      <c r="H23" s="32"/>
    </row>
    <row r="24" spans="1:8" s="5" customFormat="1" ht="14.25" customHeight="1">
      <c r="A24" s="33">
        <v>10</v>
      </c>
      <c r="B24" s="30"/>
      <c r="C24" s="31"/>
      <c r="D24" s="65" t="s">
        <v>44</v>
      </c>
      <c r="E24" s="52" t="s">
        <v>40</v>
      </c>
      <c r="F24" s="66">
        <v>24.05</v>
      </c>
      <c r="G24" s="67"/>
      <c r="H24" s="68">
        <f>F24*G24</f>
        <v>0</v>
      </c>
    </row>
    <row r="25" spans="1:8" s="54" customFormat="1" ht="14.25">
      <c r="A25" s="33"/>
      <c r="B25" s="30"/>
      <c r="C25" s="31"/>
      <c r="D25" s="65"/>
      <c r="E25" s="52"/>
      <c r="F25" s="66"/>
      <c r="G25" s="66"/>
      <c r="H25" s="68"/>
    </row>
    <row r="26" spans="1:8" ht="18.75" customHeight="1">
      <c r="A26" s="33"/>
      <c r="B26" s="26"/>
      <c r="C26" s="31"/>
      <c r="D26" s="55" t="s">
        <v>45</v>
      </c>
      <c r="E26" s="55"/>
      <c r="F26" s="69"/>
      <c r="G26" s="57">
        <f>SUM(H21:H22,H24)</f>
        <v>0</v>
      </c>
      <c r="H26" s="57"/>
    </row>
    <row r="27" spans="1:8" ht="15.75" customHeight="1">
      <c r="A27" s="33"/>
      <c r="B27" s="26"/>
      <c r="C27" s="27" t="s">
        <v>46</v>
      </c>
      <c r="D27" s="28" t="s">
        <v>47</v>
      </c>
      <c r="E27" s="28"/>
      <c r="F27" s="28"/>
      <c r="G27" s="28"/>
      <c r="H27" s="28"/>
    </row>
    <row r="28" spans="1:8" ht="15.75" customHeight="1">
      <c r="A28" s="33"/>
      <c r="B28" s="30" t="s">
        <v>48</v>
      </c>
      <c r="C28" s="31" t="s">
        <v>49</v>
      </c>
      <c r="D28" s="32" t="s">
        <v>50</v>
      </c>
      <c r="E28" s="32"/>
      <c r="F28" s="32"/>
      <c r="G28" s="32"/>
      <c r="H28" s="32"/>
    </row>
    <row r="29" spans="1:8" ht="15.75" customHeight="1">
      <c r="A29" s="33">
        <v>11</v>
      </c>
      <c r="B29" s="30"/>
      <c r="C29" s="31"/>
      <c r="D29" s="70" t="s">
        <v>51</v>
      </c>
      <c r="E29" s="44" t="s">
        <v>40</v>
      </c>
      <c r="F29" s="46">
        <v>262.84</v>
      </c>
      <c r="G29" s="46"/>
      <c r="H29" s="71">
        <f>F29*G29</f>
        <v>0</v>
      </c>
    </row>
    <row r="30" spans="1:8" ht="25.5">
      <c r="A30" s="33">
        <v>12</v>
      </c>
      <c r="B30" s="30"/>
      <c r="C30" s="31"/>
      <c r="D30" s="40" t="s">
        <v>52</v>
      </c>
      <c r="E30" s="35" t="s">
        <v>40</v>
      </c>
      <c r="F30" s="36">
        <v>263.44</v>
      </c>
      <c r="G30" s="36"/>
      <c r="H30" s="37">
        <f>F30*G30</f>
        <v>0</v>
      </c>
    </row>
    <row r="31" spans="1:8" ht="17.25">
      <c r="A31" s="33">
        <f>MAX(A$6:A30)+1</f>
        <v>13</v>
      </c>
      <c r="B31" s="30"/>
      <c r="C31" s="31"/>
      <c r="D31" s="40" t="s">
        <v>53</v>
      </c>
      <c r="E31" s="35" t="s">
        <v>40</v>
      </c>
      <c r="F31" s="72">
        <v>10.86</v>
      </c>
      <c r="G31" s="36"/>
      <c r="H31" s="37">
        <f>F31*G31</f>
        <v>0</v>
      </c>
    </row>
    <row r="32" spans="1:8" ht="17.25">
      <c r="A32" s="33">
        <f>MAX(A$6:A31)+1</f>
        <v>14</v>
      </c>
      <c r="B32" s="30"/>
      <c r="C32" s="31"/>
      <c r="D32" s="40" t="s">
        <v>54</v>
      </c>
      <c r="E32" s="35" t="s">
        <v>40</v>
      </c>
      <c r="F32" s="36">
        <v>39.6</v>
      </c>
      <c r="G32" s="36"/>
      <c r="H32" s="37">
        <f>F32*G32</f>
        <v>0</v>
      </c>
    </row>
    <row r="33" spans="1:8" s="5" customFormat="1" ht="17.25">
      <c r="A33" s="33">
        <f>MAX(A$6:A32)+1</f>
        <v>15</v>
      </c>
      <c r="B33" s="30"/>
      <c r="C33" s="31"/>
      <c r="D33" s="40" t="s">
        <v>55</v>
      </c>
      <c r="E33" s="35" t="s">
        <v>28</v>
      </c>
      <c r="F33" s="36">
        <v>172</v>
      </c>
      <c r="G33" s="36"/>
      <c r="H33" s="37">
        <f>F33*G33</f>
        <v>0</v>
      </c>
    </row>
    <row r="34" spans="1:8" s="5" customFormat="1" ht="17.25">
      <c r="A34" s="33">
        <f>MAX(A$6:A33)+1</f>
        <v>16</v>
      </c>
      <c r="B34" s="30"/>
      <c r="C34" s="31"/>
      <c r="D34" s="40" t="s">
        <v>56</v>
      </c>
      <c r="E34" s="35" t="s">
        <v>28</v>
      </c>
      <c r="F34" s="36">
        <v>119</v>
      </c>
      <c r="G34" s="36"/>
      <c r="H34" s="37">
        <f>F34*G34</f>
        <v>0</v>
      </c>
    </row>
    <row r="35" spans="1:8" s="5" customFormat="1" ht="17.25">
      <c r="A35" s="33">
        <f>MAX(A$6:A34)+1</f>
        <v>17</v>
      </c>
      <c r="B35" s="30"/>
      <c r="C35" s="31"/>
      <c r="D35" s="40" t="s">
        <v>57</v>
      </c>
      <c r="E35" s="35" t="s">
        <v>58</v>
      </c>
      <c r="F35" s="36">
        <v>6</v>
      </c>
      <c r="G35" s="36"/>
      <c r="H35" s="37">
        <f>F35*G35</f>
        <v>0</v>
      </c>
    </row>
    <row r="36" spans="1:8" s="5" customFormat="1" ht="17.25">
      <c r="A36" s="33">
        <v>18</v>
      </c>
      <c r="B36" s="30"/>
      <c r="C36" s="31"/>
      <c r="D36" s="40" t="s">
        <v>59</v>
      </c>
      <c r="E36" s="35" t="s">
        <v>58</v>
      </c>
      <c r="F36" s="36">
        <v>-18</v>
      </c>
      <c r="G36" s="36"/>
      <c r="H36" s="37">
        <f>F36*G36</f>
        <v>0</v>
      </c>
    </row>
    <row r="37" spans="1:8" s="5" customFormat="1" ht="17.25">
      <c r="A37" s="33">
        <v>19</v>
      </c>
      <c r="B37" s="30"/>
      <c r="C37" s="31"/>
      <c r="D37" s="40" t="s">
        <v>60</v>
      </c>
      <c r="E37" s="35" t="s">
        <v>58</v>
      </c>
      <c r="F37" s="36">
        <v>14</v>
      </c>
      <c r="G37" s="36"/>
      <c r="H37" s="37">
        <f>F37*G37</f>
        <v>0</v>
      </c>
    </row>
    <row r="38" spans="1:8" s="5" customFormat="1" ht="17.25">
      <c r="A38" s="33">
        <v>20</v>
      </c>
      <c r="B38" s="30"/>
      <c r="C38" s="31"/>
      <c r="D38" s="73" t="s">
        <v>61</v>
      </c>
      <c r="E38" s="35" t="s">
        <v>40</v>
      </c>
      <c r="F38" s="36">
        <v>43.76</v>
      </c>
      <c r="G38" s="36"/>
      <c r="H38" s="37">
        <f>F38*G38</f>
        <v>0</v>
      </c>
    </row>
    <row r="39" spans="1:8" s="5" customFormat="1" ht="17.25">
      <c r="A39" s="33">
        <v>21</v>
      </c>
      <c r="B39" s="30"/>
      <c r="C39" s="31"/>
      <c r="D39" s="73" t="s">
        <v>62</v>
      </c>
      <c r="E39" s="35" t="s">
        <v>21</v>
      </c>
      <c r="F39" s="36">
        <v>2</v>
      </c>
      <c r="G39" s="36"/>
      <c r="H39" s="37">
        <f>F39*G39</f>
        <v>0</v>
      </c>
    </row>
    <row r="40" spans="1:8" s="5" customFormat="1" ht="17.25">
      <c r="A40" s="33">
        <v>22</v>
      </c>
      <c r="B40" s="30"/>
      <c r="C40" s="31"/>
      <c r="D40" s="73" t="s">
        <v>63</v>
      </c>
      <c r="E40" s="35" t="s">
        <v>21</v>
      </c>
      <c r="F40" s="36">
        <v>3</v>
      </c>
      <c r="G40" s="36"/>
      <c r="H40" s="37">
        <f>F40*G40</f>
        <v>0</v>
      </c>
    </row>
    <row r="41" spans="1:8" s="5" customFormat="1" ht="24" customHeight="1">
      <c r="A41" s="74">
        <v>23</v>
      </c>
      <c r="B41" s="75"/>
      <c r="C41" s="75"/>
      <c r="D41" s="76" t="s">
        <v>64</v>
      </c>
      <c r="E41" s="77" t="s">
        <v>58</v>
      </c>
      <c r="F41" s="78">
        <v>2</v>
      </c>
      <c r="G41" s="79"/>
      <c r="H41" s="37">
        <f>F41*G41</f>
        <v>0</v>
      </c>
    </row>
    <row r="42" spans="1:8" ht="18.75" customHeight="1">
      <c r="A42" s="33"/>
      <c r="B42" s="26"/>
      <c r="C42" s="31"/>
      <c r="D42" s="55" t="s">
        <v>65</v>
      </c>
      <c r="E42" s="55"/>
      <c r="F42" s="69"/>
      <c r="G42" s="57">
        <f>SUM(H29:H41)</f>
        <v>0</v>
      </c>
      <c r="H42" s="57"/>
    </row>
    <row r="43" spans="1:8" ht="15.75" customHeight="1">
      <c r="A43" s="33"/>
      <c r="B43" s="26"/>
      <c r="C43" s="27" t="s">
        <v>66</v>
      </c>
      <c r="D43" s="28" t="s">
        <v>67</v>
      </c>
      <c r="E43" s="28"/>
      <c r="F43" s="28"/>
      <c r="G43" s="28"/>
      <c r="H43" s="28"/>
    </row>
    <row r="44" spans="1:8" s="5" customFormat="1" ht="15.75" customHeight="1">
      <c r="A44" s="33"/>
      <c r="B44" s="30" t="s">
        <v>68</v>
      </c>
      <c r="C44" s="31" t="s">
        <v>69</v>
      </c>
      <c r="D44" s="32" t="s">
        <v>70</v>
      </c>
      <c r="E44" s="32"/>
      <c r="F44" s="32"/>
      <c r="G44" s="32"/>
      <c r="H44" s="32"/>
    </row>
    <row r="45" spans="1:8" ht="17.25">
      <c r="A45" s="33">
        <f>MAX(A$6:A44)+1</f>
        <v>24</v>
      </c>
      <c r="B45" s="26"/>
      <c r="C45" s="31"/>
      <c r="D45" s="80" t="s">
        <v>71</v>
      </c>
      <c r="E45" s="35" t="s">
        <v>30</v>
      </c>
      <c r="F45" s="36">
        <v>1170.75</v>
      </c>
      <c r="G45" s="36">
        <v>0</v>
      </c>
      <c r="H45" s="37">
        <f>F45*G45</f>
        <v>0</v>
      </c>
    </row>
    <row r="46" spans="1:8" s="5" customFormat="1" ht="15.75" customHeight="1">
      <c r="A46" s="33"/>
      <c r="B46" s="30" t="s">
        <v>68</v>
      </c>
      <c r="C46" s="81" t="s">
        <v>72</v>
      </c>
      <c r="D46" s="32" t="s">
        <v>73</v>
      </c>
      <c r="E46" s="32"/>
      <c r="F46" s="32"/>
      <c r="G46" s="32"/>
      <c r="H46" s="32"/>
    </row>
    <row r="47" spans="1:8" s="5" customFormat="1" ht="15.75" customHeight="1">
      <c r="A47" s="33">
        <v>25</v>
      </c>
      <c r="B47" s="30"/>
      <c r="C47" s="81"/>
      <c r="D47" s="82" t="s">
        <v>74</v>
      </c>
      <c r="E47" s="42" t="s">
        <v>30</v>
      </c>
      <c r="F47" s="43">
        <v>220</v>
      </c>
      <c r="G47" s="43"/>
      <c r="H47" s="37">
        <f>F47*G47</f>
        <v>0</v>
      </c>
    </row>
    <row r="48" spans="1:8" s="5" customFormat="1" ht="15.75" customHeight="1">
      <c r="A48" s="33">
        <v>26</v>
      </c>
      <c r="B48" s="30"/>
      <c r="C48" s="31"/>
      <c r="D48" s="34" t="s">
        <v>75</v>
      </c>
      <c r="E48" s="35" t="s">
        <v>30</v>
      </c>
      <c r="F48" s="36">
        <v>950.75</v>
      </c>
      <c r="G48" s="36">
        <v>0</v>
      </c>
      <c r="H48" s="37">
        <f>F48*G48</f>
        <v>0</v>
      </c>
    </row>
    <row r="49" spans="1:8" s="5" customFormat="1" ht="15.75" customHeight="1">
      <c r="A49" s="33"/>
      <c r="B49" s="30" t="s">
        <v>68</v>
      </c>
      <c r="C49" s="31" t="s">
        <v>72</v>
      </c>
      <c r="D49" s="32" t="s">
        <v>76</v>
      </c>
      <c r="E49" s="32"/>
      <c r="F49" s="32"/>
      <c r="G49" s="32"/>
      <c r="H49" s="32"/>
    </row>
    <row r="50" spans="1:8" ht="25.5">
      <c r="A50" s="33">
        <f>MAX(A$6:A49)+1</f>
        <v>27</v>
      </c>
      <c r="B50" s="26"/>
      <c r="C50" s="31"/>
      <c r="D50" s="34" t="s">
        <v>77</v>
      </c>
      <c r="E50" s="35" t="s">
        <v>30</v>
      </c>
      <c r="F50" s="36">
        <v>950.75</v>
      </c>
      <c r="G50" s="36">
        <v>0</v>
      </c>
      <c r="H50" s="37">
        <f>F50*G50</f>
        <v>0</v>
      </c>
    </row>
    <row r="51" spans="1:8" ht="18.75" customHeight="1">
      <c r="A51" s="33"/>
      <c r="B51" s="26"/>
      <c r="C51" s="31"/>
      <c r="D51" s="55" t="s">
        <v>78</v>
      </c>
      <c r="E51" s="55"/>
      <c r="F51" s="69"/>
      <c r="G51" s="57">
        <f>SUM(H45,H47,H48,H50)</f>
        <v>0</v>
      </c>
      <c r="H51" s="57"/>
    </row>
    <row r="52" spans="1:8" s="5" customFormat="1" ht="15.75" customHeight="1">
      <c r="A52" s="33"/>
      <c r="B52" s="26"/>
      <c r="C52" s="27" t="s">
        <v>79</v>
      </c>
      <c r="D52" s="28" t="s">
        <v>80</v>
      </c>
      <c r="E52" s="28"/>
      <c r="F52" s="28"/>
      <c r="G52" s="28"/>
      <c r="H52" s="28"/>
    </row>
    <row r="53" spans="1:8" s="5" customFormat="1" ht="15.75" customHeight="1">
      <c r="A53" s="33"/>
      <c r="B53" s="30" t="s">
        <v>68</v>
      </c>
      <c r="C53" s="83">
        <v>37295</v>
      </c>
      <c r="D53" s="32" t="s">
        <v>81</v>
      </c>
      <c r="E53" s="32"/>
      <c r="F53" s="32"/>
      <c r="G53" s="32"/>
      <c r="H53" s="32"/>
    </row>
    <row r="54" spans="1:8" s="5" customFormat="1" ht="25.5">
      <c r="A54" s="33">
        <v>28</v>
      </c>
      <c r="B54" s="30"/>
      <c r="C54" s="83"/>
      <c r="D54" s="41" t="s">
        <v>82</v>
      </c>
      <c r="E54" s="42" t="s">
        <v>30</v>
      </c>
      <c r="F54" s="43">
        <v>200</v>
      </c>
      <c r="G54" s="43"/>
      <c r="H54" s="37">
        <f>F54*G54</f>
        <v>0</v>
      </c>
    </row>
    <row r="55" spans="1:8" s="5" customFormat="1" ht="25.5">
      <c r="A55" s="33">
        <v>29</v>
      </c>
      <c r="B55" s="30"/>
      <c r="C55" s="31"/>
      <c r="D55" s="34" t="s">
        <v>83</v>
      </c>
      <c r="E55" s="35" t="s">
        <v>30</v>
      </c>
      <c r="F55" s="36">
        <v>750.75</v>
      </c>
      <c r="G55" s="36"/>
      <c r="H55" s="37">
        <f>F55*G55</f>
        <v>0</v>
      </c>
    </row>
    <row r="56" spans="1:8" ht="18.75" customHeight="1">
      <c r="A56" s="33"/>
      <c r="B56" s="30"/>
      <c r="C56" s="31"/>
      <c r="D56" s="55" t="s">
        <v>84</v>
      </c>
      <c r="E56" s="55"/>
      <c r="F56" s="69"/>
      <c r="G56" s="57">
        <f>SUM(H54,H55)</f>
        <v>0</v>
      </c>
      <c r="H56" s="57"/>
    </row>
    <row r="57" spans="1:8" ht="15.75" customHeight="1">
      <c r="A57" s="33"/>
      <c r="B57" s="26"/>
      <c r="C57" s="27"/>
      <c r="D57" s="28" t="s">
        <v>85</v>
      </c>
      <c r="E57" s="28"/>
      <c r="F57" s="28"/>
      <c r="G57" s="28"/>
      <c r="H57" s="28"/>
    </row>
    <row r="58" spans="1:8" s="5" customFormat="1" ht="15.75" customHeight="1">
      <c r="A58" s="33"/>
      <c r="B58" s="30" t="s">
        <v>86</v>
      </c>
      <c r="C58" s="31" t="s">
        <v>87</v>
      </c>
      <c r="D58" s="32" t="s">
        <v>88</v>
      </c>
      <c r="E58" s="32"/>
      <c r="F58" s="32"/>
      <c r="G58" s="32"/>
      <c r="H58" s="32"/>
    </row>
    <row r="59" spans="1:8" s="5" customFormat="1" ht="15.75" customHeight="1">
      <c r="A59" s="33">
        <f>MAX(A$6:A58)+1</f>
        <v>30</v>
      </c>
      <c r="B59" s="30"/>
      <c r="C59" s="84"/>
      <c r="D59" s="34" t="s">
        <v>89</v>
      </c>
      <c r="E59" s="35" t="s">
        <v>30</v>
      </c>
      <c r="F59" s="36">
        <v>308.7</v>
      </c>
      <c r="G59" s="36"/>
      <c r="H59" s="37">
        <f>F59*G59</f>
        <v>0</v>
      </c>
    </row>
    <row r="60" spans="1:8" ht="18.75" customHeight="1">
      <c r="A60" s="33"/>
      <c r="B60" s="26"/>
      <c r="C60" s="31"/>
      <c r="D60" s="55" t="s">
        <v>90</v>
      </c>
      <c r="E60" s="55"/>
      <c r="F60" s="69"/>
      <c r="G60" s="57">
        <f>SUM(H59)</f>
        <v>0</v>
      </c>
      <c r="H60" s="57"/>
    </row>
    <row r="61" spans="1:8" ht="15.75" customHeight="1">
      <c r="A61" s="33"/>
      <c r="B61" s="26"/>
      <c r="C61" s="27" t="s">
        <v>79</v>
      </c>
      <c r="D61" s="28" t="s">
        <v>91</v>
      </c>
      <c r="E61" s="28"/>
      <c r="F61" s="28"/>
      <c r="G61" s="28"/>
      <c r="H61" s="28"/>
    </row>
    <row r="62" spans="1:8" s="5" customFormat="1" ht="15.75" customHeight="1">
      <c r="A62" s="33"/>
      <c r="B62" s="30" t="s">
        <v>68</v>
      </c>
      <c r="C62" s="31" t="s">
        <v>92</v>
      </c>
      <c r="D62" s="32" t="s">
        <v>93</v>
      </c>
      <c r="E62" s="32"/>
      <c r="F62" s="32"/>
      <c r="G62" s="32"/>
      <c r="H62" s="32"/>
    </row>
    <row r="63" spans="1:8" ht="24" customHeight="1">
      <c r="A63" s="33">
        <f>MAX(A$6:A62)+1</f>
        <v>31</v>
      </c>
      <c r="B63" s="26"/>
      <c r="C63" s="31"/>
      <c r="D63" s="34" t="s">
        <v>94</v>
      </c>
      <c r="E63" s="35" t="s">
        <v>28</v>
      </c>
      <c r="F63" s="36">
        <v>315</v>
      </c>
      <c r="G63" s="36"/>
      <c r="H63" s="37">
        <f>F63*G63</f>
        <v>0</v>
      </c>
    </row>
    <row r="64" spans="1:8" ht="15.75" customHeight="1">
      <c r="A64" s="33"/>
      <c r="B64" s="30" t="s">
        <v>68</v>
      </c>
      <c r="C64" s="31" t="s">
        <v>95</v>
      </c>
      <c r="D64" s="32" t="s">
        <v>96</v>
      </c>
      <c r="E64" s="32"/>
      <c r="F64" s="32"/>
      <c r="G64" s="32"/>
      <c r="H64" s="32"/>
    </row>
    <row r="65" spans="1:8" ht="24.75">
      <c r="A65" s="85">
        <v>32</v>
      </c>
      <c r="B65" s="86"/>
      <c r="C65" s="31"/>
      <c r="D65" s="34" t="s">
        <v>97</v>
      </c>
      <c r="E65" s="35" t="s">
        <v>30</v>
      </c>
      <c r="F65" s="36">
        <v>220</v>
      </c>
      <c r="G65" s="36"/>
      <c r="H65" s="37">
        <f>F65*G65</f>
        <v>0</v>
      </c>
    </row>
    <row r="66" spans="1:8" ht="15.75" customHeight="1">
      <c r="A66" s="85"/>
      <c r="B66" s="30" t="s">
        <v>68</v>
      </c>
      <c r="C66" s="31" t="s">
        <v>98</v>
      </c>
      <c r="D66" s="32" t="s">
        <v>99</v>
      </c>
      <c r="E66" s="32"/>
      <c r="F66" s="32"/>
      <c r="G66" s="32"/>
      <c r="H66" s="32"/>
    </row>
    <row r="67" spans="1:8" ht="17.25">
      <c r="A67" s="85">
        <v>33</v>
      </c>
      <c r="B67" s="30"/>
      <c r="C67" s="31"/>
      <c r="D67" s="34" t="s">
        <v>100</v>
      </c>
      <c r="E67" s="35" t="s">
        <v>28</v>
      </c>
      <c r="F67" s="36">
        <v>128</v>
      </c>
      <c r="G67" s="36"/>
      <c r="H67" s="37">
        <f>F67*G67</f>
        <v>0</v>
      </c>
    </row>
    <row r="68" spans="1:8" ht="15.75" customHeight="1">
      <c r="A68" s="33"/>
      <c r="B68" s="30" t="s">
        <v>68</v>
      </c>
      <c r="C68" s="31" t="s">
        <v>101</v>
      </c>
      <c r="D68" s="32" t="s">
        <v>102</v>
      </c>
      <c r="E68" s="32"/>
      <c r="F68" s="32"/>
      <c r="G68" s="32"/>
      <c r="H68" s="32"/>
    </row>
    <row r="69" spans="1:8" ht="25.5">
      <c r="A69" s="33">
        <v>34</v>
      </c>
      <c r="B69" s="26"/>
      <c r="C69" s="31"/>
      <c r="D69" s="34" t="s">
        <v>103</v>
      </c>
      <c r="E69" s="35" t="s">
        <v>30</v>
      </c>
      <c r="F69" s="36">
        <v>60.2</v>
      </c>
      <c r="G69" s="36"/>
      <c r="H69" s="37">
        <f>F69*G69</f>
        <v>0</v>
      </c>
    </row>
    <row r="70" spans="1:8" ht="18.75" customHeight="1">
      <c r="A70" s="33"/>
      <c r="B70" s="26"/>
      <c r="C70" s="31"/>
      <c r="D70" s="55" t="s">
        <v>104</v>
      </c>
      <c r="E70" s="55"/>
      <c r="F70" s="56"/>
      <c r="G70" s="57">
        <f>SUM(H63,H65,H67,H69)</f>
        <v>0</v>
      </c>
      <c r="H70" s="57"/>
    </row>
    <row r="71" spans="1:8" ht="19.5" customHeight="1">
      <c r="A71" s="85"/>
      <c r="B71" s="26"/>
      <c r="C71" s="87"/>
      <c r="D71" s="88" t="s">
        <v>105</v>
      </c>
      <c r="E71" s="88"/>
      <c r="F71" s="89"/>
      <c r="G71" s="90">
        <f>G18+G26+G42+G51+G56+G60+G70</f>
        <v>0</v>
      </c>
      <c r="H71" s="90"/>
    </row>
    <row r="72" spans="1:8" ht="19.5" customHeight="1">
      <c r="A72" s="91"/>
      <c r="B72" s="92"/>
      <c r="C72" s="87"/>
      <c r="D72" s="93" t="s">
        <v>106</v>
      </c>
      <c r="E72" s="93"/>
      <c r="F72" s="89"/>
      <c r="G72" s="90">
        <f>G71*0.23</f>
        <v>0</v>
      </c>
      <c r="H72" s="90"/>
    </row>
    <row r="73" spans="1:8" ht="19.5" customHeight="1">
      <c r="A73" s="94"/>
      <c r="B73" s="95"/>
      <c r="C73" s="96"/>
      <c r="D73" s="97" t="s">
        <v>107</v>
      </c>
      <c r="E73" s="97"/>
      <c r="F73" s="98"/>
      <c r="G73" s="99">
        <f>G71+G72</f>
        <v>0</v>
      </c>
      <c r="H73" s="99"/>
    </row>
  </sheetData>
  <sheetProtection selectLockedCells="1" selectUnlockedCells="1"/>
  <mergeCells count="57">
    <mergeCell ref="A2:H2"/>
    <mergeCell ref="A4:A5"/>
    <mergeCell ref="B4:B5"/>
    <mergeCell ref="C4:C5"/>
    <mergeCell ref="D4:D5"/>
    <mergeCell ref="G4:G5"/>
    <mergeCell ref="H4:H5"/>
    <mergeCell ref="D6:H6"/>
    <mergeCell ref="D7:H7"/>
    <mergeCell ref="D13:H13"/>
    <mergeCell ref="D16:H16"/>
    <mergeCell ref="D18:E18"/>
    <mergeCell ref="G18:H18"/>
    <mergeCell ref="D19:H19"/>
    <mergeCell ref="D20:H20"/>
    <mergeCell ref="D23:H23"/>
    <mergeCell ref="A24:A25"/>
    <mergeCell ref="B24:B25"/>
    <mergeCell ref="C24:C25"/>
    <mergeCell ref="D24:D25"/>
    <mergeCell ref="E24:E25"/>
    <mergeCell ref="F24:F25"/>
    <mergeCell ref="G24:G25"/>
    <mergeCell ref="H24:H25"/>
    <mergeCell ref="D26:E26"/>
    <mergeCell ref="G26:H26"/>
    <mergeCell ref="D27:H27"/>
    <mergeCell ref="D28:H28"/>
    <mergeCell ref="D42:E42"/>
    <mergeCell ref="G42:H42"/>
    <mergeCell ref="D43:H43"/>
    <mergeCell ref="D44:H44"/>
    <mergeCell ref="D46:H46"/>
    <mergeCell ref="D49:H49"/>
    <mergeCell ref="D51:E51"/>
    <mergeCell ref="G51:H51"/>
    <mergeCell ref="D52:H52"/>
    <mergeCell ref="D53:H53"/>
    <mergeCell ref="D56:E56"/>
    <mergeCell ref="G56:H56"/>
    <mergeCell ref="D57:H57"/>
    <mergeCell ref="D58:H58"/>
    <mergeCell ref="D60:E60"/>
    <mergeCell ref="G60:H60"/>
    <mergeCell ref="D61:H61"/>
    <mergeCell ref="D62:H62"/>
    <mergeCell ref="D64:H64"/>
    <mergeCell ref="D66:H66"/>
    <mergeCell ref="D68:H68"/>
    <mergeCell ref="D70:E70"/>
    <mergeCell ref="G70:H70"/>
    <mergeCell ref="D71:E71"/>
    <mergeCell ref="G71:H71"/>
    <mergeCell ref="D72:E72"/>
    <mergeCell ref="G72:H72"/>
    <mergeCell ref="D73:E73"/>
    <mergeCell ref="G73:H73"/>
  </mergeCells>
  <printOptions horizontalCentered="1"/>
  <pageMargins left="0.3541666666666667" right="0.3541666666666667" top="0.9840277777777777" bottom="0.5902777777777777" header="0.5118055555555555" footer="0.5118055555555555"/>
  <pageSetup firstPageNumber="1" useFirstPageNumber="1" horizontalDpi="300" verticalDpi="300" orientation="landscape" paperSize="9" scale="90"/>
  <headerFooter alignWithMargins="0">
    <oddHeader>&amp;C&amp;8Przebudowa ulicy Lwowskiej   w Gołdapi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="140" zoomScaleNormal="140" zoomScaleSheetLayoutView="13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2017-10-18T06:28:57Z</cp:lastPrinted>
  <dcterms:created xsi:type="dcterms:W3CDTF">2016-07-20T10:28:30Z</dcterms:created>
  <dcterms:modified xsi:type="dcterms:W3CDTF">2018-09-09T19:34:21Z</dcterms:modified>
  <cp:category/>
  <cp:version/>
  <cp:contentType/>
  <cp:contentStatus/>
  <cp:revision>9</cp:revision>
</cp:coreProperties>
</file>