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0" activeTab="1"/>
  </bookViews>
  <sheets>
    <sheet name="1" sheetId="1" r:id="rId1"/>
    <sheet name="2" sheetId="2" r:id="rId2"/>
    <sheet name="3" sheetId="3" r:id="rId3"/>
  </sheets>
  <definedNames/>
  <calcPr fullCalcOnLoad="1"/>
</workbook>
</file>

<file path=xl/sharedStrings.xml><?xml version="1.0" encoding="utf-8"?>
<sst xmlns="http://schemas.openxmlformats.org/spreadsheetml/2006/main" count="351" uniqueCount="165">
  <si>
    <t>Załącznik Nr 1</t>
  </si>
  <si>
    <t>do Zarządzenia Nr 310/XII/2011</t>
  </si>
  <si>
    <t>Burmistrza Gołdapi</t>
  </si>
  <si>
    <t>z dnia 30 grudnia 2011 r.</t>
  </si>
  <si>
    <t>Zmiany planu wydatków</t>
  </si>
  <si>
    <t>Dział</t>
  </si>
  <si>
    <t xml:space="preserve">Rozdział </t>
  </si>
  <si>
    <t>Paragraf</t>
  </si>
  <si>
    <t>Plan przed zmianami</t>
  </si>
  <si>
    <t>Zmiana</t>
  </si>
  <si>
    <t>Plan po zmianach</t>
  </si>
  <si>
    <t>Razem</t>
  </si>
  <si>
    <t>Załącznik Nr 2</t>
  </si>
  <si>
    <t xml:space="preserve">Zadania inwestycyjne (roczne i wieloletnie) przewidziane do realizacji w 2011 r. </t>
  </si>
  <si>
    <t>w złotych</t>
  </si>
  <si>
    <t>Lp.</t>
  </si>
  <si>
    <t>Rozdz.</t>
  </si>
  <si>
    <t>§*</t>
  </si>
  <si>
    <t>Nazwa zadania inwestycyjnego</t>
  </si>
  <si>
    <t xml:space="preserve">Łączne koszty finansowe inwestycji </t>
  </si>
  <si>
    <t xml:space="preserve">   Nakłady poniesione w latach 2008- 2010</t>
  </si>
  <si>
    <t>RAZEM inwestycje roczne i wieloletnie</t>
  </si>
  <si>
    <t>Planowane wydatki inwestycyjne roczne</t>
  </si>
  <si>
    <t xml:space="preserve"> Planowane wydatki inwestycyjne wieloletnie</t>
  </si>
  <si>
    <t>rok budżetowy 2011 (10+11+12+13)</t>
  </si>
  <si>
    <t>w tym źródła finansowania</t>
  </si>
  <si>
    <t xml:space="preserve">Planowane wydatki inwestycyjne wieloletnie przewidziane do realizacji w 2011 r. </t>
  </si>
  <si>
    <t>dochody własne j.s.t.</t>
  </si>
  <si>
    <t>kredyty
i pożyczki</t>
  </si>
  <si>
    <t>środki pochodzące
z innych  źródeł*</t>
  </si>
  <si>
    <t>środki wymienione
w art. 5 ust. 1 pkt 2 i 3 u.f.p.</t>
  </si>
  <si>
    <t>Kredyty i pożyczki</t>
  </si>
  <si>
    <t xml:space="preserve">środki wymienione w art. 5 ust. 1 pkt. 2 i 3 </t>
  </si>
  <si>
    <t>010</t>
  </si>
  <si>
    <t>01010</t>
  </si>
  <si>
    <t>Budowa wodociągów wiejskich w Gminie Gołdap – Wodociąg Pogorzel-Kozaki, Galwiecie – Botkuny, Grabowo – Kolonia</t>
  </si>
  <si>
    <t>Kanalizacja we wsi Dąbie</t>
  </si>
  <si>
    <t xml:space="preserve">Masterplan dla Wielkich Jezior. cz. I </t>
  </si>
  <si>
    <t>Dokumentacja na wodociąg Wronki – Wronki</t>
  </si>
  <si>
    <t>Budowa seperatorów i przepompowni  w ul. Spacerowej</t>
  </si>
  <si>
    <t>RAZEM  DZIAŁ  010</t>
  </si>
  <si>
    <t>600</t>
  </si>
  <si>
    <t>60016</t>
  </si>
  <si>
    <t>Dokumentacja i modernizacja ulicy Sosnowej</t>
  </si>
  <si>
    <t>Remont drogi wiejskiej</t>
  </si>
  <si>
    <t>Przebudowa drogi Boćwiński Młyn – Rożyńsk Mały o długości 3,419 km</t>
  </si>
  <si>
    <t xml:space="preserve">Remont dróg gminnych na osiedlu w miejscowości Botkuny </t>
  </si>
  <si>
    <t>RAZEM  DZIAŁ  600</t>
  </si>
  <si>
    <t>630</t>
  </si>
  <si>
    <t>63001</t>
  </si>
  <si>
    <t>Modernizacja i rozbudowa regionalnego systemu informacji turystycznej</t>
  </si>
  <si>
    <t>RAZEM  DZIAŁ  630</t>
  </si>
  <si>
    <t>Wykonanie odwiertu solankowego i budowa tężni w parku zdrojowym w Gołdapi</t>
  </si>
  <si>
    <t>Budowa pijalni wód mineralnych w uzdrowisku Gołdap z wykonaniem podziemnego ujęcia wód leczniczych</t>
  </si>
  <si>
    <t>Rozwój funkcji uzdrowiskowej poprzez urządzenie plaży i budowę zdrojowego i kinezyterapeutycznego w Gołdapi</t>
  </si>
  <si>
    <t>Odnowa wsi Kozaki</t>
  </si>
  <si>
    <t>Ułożenie kostki na targowicy</t>
  </si>
  <si>
    <t>Dokumentacja i remont ul. Armii Krajowej 14 i Partyzantów 5</t>
  </si>
  <si>
    <t>Odnowa wsi Galwiecie</t>
  </si>
  <si>
    <t>RAZEM  DZIAŁ  700</t>
  </si>
  <si>
    <t>Budowa Cmentarza komunalnego</t>
  </si>
  <si>
    <t>Ułożenie kostki na cmentarzu</t>
  </si>
  <si>
    <t>RAZEM  DZIAŁ  710</t>
  </si>
  <si>
    <t>Zakup samochodu osobowego</t>
  </si>
  <si>
    <t xml:space="preserve">Zakup centrali telefonicznej do Urzędu Miejskiego </t>
  </si>
  <si>
    <t>RAZEM  DZIAŁ  750</t>
  </si>
  <si>
    <t>Zakup skokochronu</t>
  </si>
  <si>
    <t>Zakup samochodu ratowniczo-gaśniczego dla OSP Dunajek</t>
  </si>
  <si>
    <t>RAZEM  DZIAŁ  754</t>
  </si>
  <si>
    <t>Wymiana okien w Szkole Podstawowej nr.1</t>
  </si>
  <si>
    <t>Zakup odśnieżarki</t>
  </si>
  <si>
    <t>RAZEM  DZIAŁ  801</t>
  </si>
  <si>
    <t>Kolektor kanalizacji deszczowej ul. Wojska Polskiego</t>
  </si>
  <si>
    <t>Rekultywacja jeziora Gołdap</t>
  </si>
  <si>
    <t>Modernizacja i budowa linii oświetleniowych w Gminie</t>
  </si>
  <si>
    <t>Modernizacja ujęcia wodnego MASTERPLAN</t>
  </si>
  <si>
    <t>RAZEM  DZIAŁ  900</t>
  </si>
  <si>
    <t>Budowa boiska w Szkole Podstawowej Nr 2</t>
  </si>
  <si>
    <t>RAZEM  DZIAŁ  926</t>
  </si>
  <si>
    <t>OGÓŁEM</t>
  </si>
  <si>
    <t>Załącznik Nr 3</t>
  </si>
  <si>
    <t>Wydatki* na programy i projekty realizowane ze środków pochodzących z funduszy strukturalnych i Funduszu Spójności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</si>
  <si>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</si>
  <si>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</si>
  <si>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</si>
  <si>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</si>
  <si>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 tym:</t>
  </si>
  <si>
    <t>Planowane wydatki</t>
  </si>
  <si>
    <t>Środki
z budżetu krajowego</t>
  </si>
  <si>
    <t>Środki
z budżetu UE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</si>
  <si>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</si>
  <si>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</si>
  <si>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</si>
  <si>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</si>
  <si>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</si>
  <si>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</si>
  <si>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</si>
  <si>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</si>
  <si>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</si>
  <si>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</si>
  <si>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</si>
  <si>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</si>
  <si>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</si>
  <si>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</si>
  <si>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</si>
  <si>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Budowa wodociągów wiejskich w Gminie Gołdap – Wodociąg Pogorzel-Kozaki, Galwiecie – Botkuny, Grabowo – Kolonia – umowa z dnia 19.01.2010 r.</t>
  </si>
  <si>
    <t>Priorytet:</t>
  </si>
  <si>
    <t>Działanie:</t>
  </si>
  <si>
    <t>Nazwa projektu:</t>
  </si>
  <si>
    <t>Razem wydatki:</t>
  </si>
  <si>
    <t>z tego: 2011 r.</t>
  </si>
  <si>
    <t>2012 r.</t>
  </si>
  <si>
    <t>2013 r.</t>
  </si>
  <si>
    <t>2009 r.i 2010</t>
  </si>
  <si>
    <t>1.2</t>
  </si>
  <si>
    <t>Kanalizacja Kolniszki-Jurkiszki-Botkuny -MASTERPLAN dla Wielkich Jezior Mazurskich -Gmina Gołdap – umowa z dnia 22.09.2009 r.</t>
  </si>
  <si>
    <t>1.3</t>
  </si>
  <si>
    <t xml:space="preserve">Modernizacja i rozbudowa regionalnego systemu informacji turystycznej </t>
  </si>
  <si>
    <t>2009,2010r.</t>
  </si>
  <si>
    <t>1.4</t>
  </si>
  <si>
    <t>Wykonanie  odwiertu solankowego i budowa tężni w parku zdrojowym w Gołdapi – umowa z dnia 28.12.2009r.</t>
  </si>
  <si>
    <t>Wykonanie odwiertu solankowego i budowa tężni w parku zdrojowym w Gołdapi – umowa z dnia 28.12.2009 r.</t>
  </si>
  <si>
    <t>2009 r.2010 r.</t>
  </si>
  <si>
    <t>1.5</t>
  </si>
  <si>
    <t>2008 r.</t>
  </si>
  <si>
    <t>Budowa pijalni wód mineralnych w uzdrowisku Gołdap wraz z wykonaniem podziemnego ujęcia wód leczniczych – umowa z dnia 28.12.2009 r.</t>
  </si>
  <si>
    <t>2009 r2010</t>
  </si>
  <si>
    <t>1.6</t>
  </si>
  <si>
    <t>Rozwój funkcji uzdrowiskowej w Gołdapi poprzez urządzenie plaży i budowę parków: zdrojowego i kinezyterapeutycznego – umowa z dnia 28.12.2009 r.</t>
  </si>
  <si>
    <t>2011 r.</t>
  </si>
  <si>
    <t>1.7</t>
  </si>
  <si>
    <t xml:space="preserve">Odnowa wsi Galwiecie </t>
  </si>
  <si>
    <t>2010 r.</t>
  </si>
  <si>
    <t>2009 r.***</t>
  </si>
  <si>
    <t>1.8</t>
  </si>
  <si>
    <t>Odnowa wsi Kozaki – umowa z dnia 19.10.2010 r.</t>
  </si>
  <si>
    <t>1.9</t>
  </si>
  <si>
    <t>1.10</t>
  </si>
  <si>
    <t>Przebudowa ujęcia wody w Gołdapi – MASTERPLAN – umowa z dnia 20.12.2010 r.</t>
  </si>
  <si>
    <t>Wydatki bieżące razem:</t>
  </si>
  <si>
    <t>2.1</t>
  </si>
  <si>
    <t>2012 r</t>
  </si>
  <si>
    <t>2010  r.</t>
  </si>
  <si>
    <t>2.2</t>
  </si>
  <si>
    <t>Turystyczna sieć współpracy – klaser „Suwalszczyzna – Mazury”</t>
  </si>
  <si>
    <t>3.2</t>
  </si>
  <si>
    <t>4.2</t>
  </si>
  <si>
    <t>5.2</t>
  </si>
  <si>
    <t>6.2</t>
  </si>
  <si>
    <t>7.2</t>
  </si>
  <si>
    <t>2012  r.</t>
  </si>
  <si>
    <t>8.2</t>
  </si>
  <si>
    <t>9.2</t>
  </si>
  <si>
    <t>2013 r.***</t>
  </si>
  <si>
    <t>2.3</t>
  </si>
  <si>
    <t>Platforma współpracy – EGO S.A.</t>
  </si>
  <si>
    <t>2.4</t>
  </si>
  <si>
    <t>Mały Archimedes</t>
  </si>
  <si>
    <t>2.5</t>
  </si>
  <si>
    <t>Zacznij od nowa – aktywna integracja sposobem przeciwdziałania wykluczeniu społecznemu w Gołdapi</t>
  </si>
  <si>
    <t>2.6</t>
  </si>
  <si>
    <t>Wsparcie na starcie oddziałów przedszkolnych z terenów wiejskich Gminy Gołdap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</si>
  <si>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</si>
  <si>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</si>
  <si>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*** - rok 2010 do wykorzystania fakultatywnego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</si>
</sst>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"/>
    <numFmt numFmtId="166" formatCode="#,##0.00;[RED]\-#,##0.00"/>
    <numFmt numFmtId="167" formatCode="#,##0"/>
    <numFmt numFmtId="168" formatCode="@"/>
    <numFmt numFmtId="169" formatCode="0"/>
    <numFmt numFmtId="170" formatCode="YYYY/MM/DD"/>
  </numFmts>
  <fonts count="13"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sz val="6"/>
      <name val="Arial"/>
      <family val="2"/>
    </font>
    <font>
      <sz val="9"/>
      <name val="Arial CE"/>
      <family val="2"/>
    </font>
    <font>
      <sz val="8"/>
      <name val="Arial"/>
      <family val="2"/>
    </font>
    <font>
      <sz val="9"/>
      <color indexed="8"/>
      <name val="Arial CE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8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/>
    </xf>
    <xf numFmtId="164" fontId="2" fillId="0" borderId="0" xfId="0" applyFont="1" applyAlignment="1">
      <alignment horizontal="left"/>
    </xf>
    <xf numFmtId="164" fontId="2" fillId="0" borderId="0" xfId="0" applyFont="1" applyAlignment="1">
      <alignment horizontal="left"/>
    </xf>
    <xf numFmtId="164" fontId="2" fillId="0" borderId="0" xfId="0" applyFont="1" applyAlignment="1">
      <alignment wrapText="1"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 wrapText="1"/>
    </xf>
    <xf numFmtId="165" fontId="2" fillId="0" borderId="1" xfId="0" applyNumberFormat="1" applyFont="1" applyBorder="1" applyAlignment="1">
      <alignment/>
    </xf>
    <xf numFmtId="166" fontId="2" fillId="0" borderId="1" xfId="0" applyNumberFormat="1" applyFont="1" applyBorder="1" applyAlignment="1">
      <alignment horizontal="right"/>
    </xf>
    <xf numFmtId="166" fontId="2" fillId="0" borderId="1" xfId="0" applyNumberFormat="1" applyFont="1" applyBorder="1" applyAlignment="1">
      <alignment horizontal="right" wrapText="1"/>
    </xf>
    <xf numFmtId="165" fontId="2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3" fillId="0" borderId="1" xfId="0" applyFont="1" applyBorder="1" applyAlignment="1">
      <alignment horizontal="center"/>
    </xf>
    <xf numFmtId="166" fontId="3" fillId="0" borderId="1" xfId="0" applyNumberFormat="1" applyFont="1" applyBorder="1" applyAlignment="1">
      <alignment horizontal="right"/>
    </xf>
    <xf numFmtId="164" fontId="0" fillId="0" borderId="0" xfId="0" applyAlignment="1">
      <alignment vertical="center"/>
    </xf>
    <xf numFmtId="167" fontId="0" fillId="0" borderId="0" xfId="0" applyNumberFormat="1" applyAlignment="1">
      <alignment vertical="center"/>
    </xf>
    <xf numFmtId="164" fontId="4" fillId="0" borderId="0" xfId="0" applyFont="1" applyBorder="1" applyAlignment="1">
      <alignment horizontal="center" vertical="center" wrapText="1"/>
    </xf>
    <xf numFmtId="164" fontId="4" fillId="0" borderId="0" xfId="0" applyFont="1" applyAlignment="1">
      <alignment horizontal="center" vertical="center" wrapText="1"/>
    </xf>
    <xf numFmtId="167" fontId="4" fillId="0" borderId="0" xfId="0" applyNumberFormat="1" applyFont="1" applyAlignment="1">
      <alignment horizontal="center" vertical="center" wrapText="1"/>
    </xf>
    <xf numFmtId="164" fontId="5" fillId="0" borderId="0" xfId="0" applyFont="1" applyAlignment="1">
      <alignment horizontal="right" vertical="center"/>
    </xf>
    <xf numFmtId="164" fontId="6" fillId="2" borderId="2" xfId="0" applyFont="1" applyFill="1" applyBorder="1" applyAlignment="1">
      <alignment horizontal="center" vertical="center"/>
    </xf>
    <xf numFmtId="164" fontId="6" fillId="2" borderId="2" xfId="0" applyFont="1" applyFill="1" applyBorder="1" applyAlignment="1">
      <alignment horizontal="center" vertical="center" wrapText="1"/>
    </xf>
    <xf numFmtId="164" fontId="6" fillId="2" borderId="2" xfId="0" applyFont="1" applyFill="1" applyBorder="1" applyAlignment="1" applyProtection="1">
      <alignment horizontal="center" vertical="center" wrapText="1"/>
      <protection locked="0"/>
    </xf>
    <xf numFmtId="164" fontId="0" fillId="0" borderId="0" xfId="0" applyFont="1" applyAlignment="1">
      <alignment vertical="center"/>
    </xf>
    <xf numFmtId="164" fontId="7" fillId="0" borderId="0" xfId="0" applyFont="1" applyAlignment="1">
      <alignment vertical="center"/>
    </xf>
    <xf numFmtId="167" fontId="6" fillId="2" borderId="2" xfId="0" applyNumberFormat="1" applyFont="1" applyFill="1" applyBorder="1" applyAlignment="1">
      <alignment horizontal="center" vertical="center" wrapText="1"/>
    </xf>
    <xf numFmtId="164" fontId="8" fillId="0" borderId="2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/>
    </xf>
    <xf numFmtId="168" fontId="2" fillId="0" borderId="1" xfId="0" applyNumberFormat="1" applyFont="1" applyBorder="1" applyAlignment="1">
      <alignment horizontal="center" vertical="center"/>
    </xf>
    <xf numFmtId="164" fontId="2" fillId="0" borderId="1" xfId="0" applyFont="1" applyBorder="1" applyAlignment="1">
      <alignment vertical="center"/>
    </xf>
    <xf numFmtId="168" fontId="2" fillId="0" borderId="1" xfId="0" applyNumberFormat="1" applyFont="1" applyBorder="1" applyAlignment="1">
      <alignment horizontal="left" vertical="center" wrapText="1"/>
    </xf>
    <xf numFmtId="167" fontId="2" fillId="0" borderId="1" xfId="0" applyNumberFormat="1" applyFont="1" applyBorder="1" applyAlignment="1">
      <alignment horizontal="right" vertical="center" wrapText="1"/>
    </xf>
    <xf numFmtId="167" fontId="2" fillId="0" borderId="1" xfId="0" applyNumberFormat="1" applyFont="1" applyBorder="1" applyAlignment="1">
      <alignment horizontal="right" vertical="center"/>
    </xf>
    <xf numFmtId="167" fontId="2" fillId="0" borderId="1" xfId="0" applyNumberFormat="1" applyFont="1" applyBorder="1" applyAlignment="1">
      <alignment horizontal="right" vertical="center" wrapText="1"/>
    </xf>
    <xf numFmtId="164" fontId="2" fillId="0" borderId="1" xfId="0" applyFont="1" applyBorder="1" applyAlignment="1">
      <alignment vertical="center" wrapText="1"/>
    </xf>
    <xf numFmtId="167" fontId="2" fillId="0" borderId="1" xfId="0" applyNumberFormat="1" applyFont="1" applyBorder="1" applyAlignment="1">
      <alignment horizontal="right" vertical="center"/>
    </xf>
    <xf numFmtId="164" fontId="3" fillId="0" borderId="1" xfId="0" applyFont="1" applyBorder="1" applyAlignment="1">
      <alignment horizontal="center" vertical="center"/>
    </xf>
    <xf numFmtId="167" fontId="3" fillId="0" borderId="1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7" fontId="9" fillId="0" borderId="1" xfId="0" applyNumberFormat="1" applyFont="1" applyBorder="1" applyAlignment="1">
      <alignment horizontal="right" vertical="center" wrapText="1"/>
    </xf>
    <xf numFmtId="164" fontId="2" fillId="0" borderId="1" xfId="0" applyFont="1" applyBorder="1" applyAlignment="1">
      <alignment horizontal="left" vertical="center" wrapText="1"/>
    </xf>
    <xf numFmtId="164" fontId="2" fillId="0" borderId="1" xfId="0" applyFont="1" applyBorder="1" applyAlignment="1">
      <alignment horizontal="left" vertical="center"/>
    </xf>
    <xf numFmtId="164" fontId="3" fillId="3" borderId="1" xfId="0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right" vertical="center"/>
    </xf>
    <xf numFmtId="164" fontId="10" fillId="0" borderId="0" xfId="0" applyFont="1" applyAlignment="1">
      <alignment vertical="center"/>
    </xf>
    <xf numFmtId="167" fontId="10" fillId="0" borderId="0" xfId="0" applyNumberFormat="1" applyFont="1" applyAlignment="1">
      <alignment vertical="center"/>
    </xf>
    <xf numFmtId="164" fontId="5" fillId="0" borderId="0" xfId="0" applyFont="1" applyAlignment="1">
      <alignment vertical="center"/>
    </xf>
    <xf numFmtId="167" fontId="5" fillId="0" borderId="0" xfId="0" applyNumberFormat="1" applyFont="1" applyAlignment="1">
      <alignment vertical="center"/>
    </xf>
    <xf numFmtId="164" fontId="10" fillId="0" borderId="0" xfId="20" applyFont="1">
      <alignment/>
      <protection/>
    </xf>
    <xf numFmtId="164" fontId="6" fillId="0" borderId="0" xfId="20" applyFont="1" applyBorder="1" applyAlignment="1">
      <alignment horizontal="center"/>
      <protection/>
    </xf>
    <xf numFmtId="164" fontId="11" fillId="0" borderId="0" xfId="0" applyFont="1" applyBorder="1" applyAlignment="1">
      <alignment horizontal="left" vertical="center"/>
    </xf>
    <xf numFmtId="167" fontId="2" fillId="0" borderId="0" xfId="0" applyNumberFormat="1" applyFont="1" applyBorder="1" applyAlignment="1">
      <alignment/>
    </xf>
    <xf numFmtId="164" fontId="0" fillId="0" borderId="0" xfId="0" applyFont="1" applyAlignment="1">
      <alignment/>
    </xf>
    <xf numFmtId="167" fontId="0" fillId="0" borderId="0" xfId="0" applyNumberFormat="1" applyFont="1" applyAlignment="1">
      <alignment/>
    </xf>
    <xf numFmtId="164" fontId="6" fillId="0" borderId="0" xfId="20" applyFont="1" applyBorder="1" applyAlignment="1">
      <alignment horizontal="left"/>
      <protection/>
    </xf>
    <xf numFmtId="164" fontId="12" fillId="2" borderId="2" xfId="20" applyFont="1" applyFill="1" applyBorder="1" applyAlignment="1">
      <alignment horizontal="center" vertical="center"/>
      <protection/>
    </xf>
    <xf numFmtId="164" fontId="12" fillId="2" borderId="2" xfId="20" applyFont="1" applyFill="1" applyBorder="1" applyAlignment="1">
      <alignment horizontal="center" vertical="center" wrapText="1"/>
      <protection/>
    </xf>
    <xf numFmtId="164" fontId="8" fillId="0" borderId="2" xfId="20" applyFont="1" applyBorder="1" applyAlignment="1">
      <alignment horizontal="center" vertical="center"/>
      <protection/>
    </xf>
    <xf numFmtId="164" fontId="12" fillId="0" borderId="3" xfId="20" applyFont="1" applyBorder="1" applyAlignment="1">
      <alignment horizontal="center"/>
      <protection/>
    </xf>
    <xf numFmtId="164" fontId="12" fillId="0" borderId="3" xfId="20" applyFont="1" applyBorder="1">
      <alignment/>
      <protection/>
    </xf>
    <xf numFmtId="165" fontId="12" fillId="0" borderId="3" xfId="0" applyNumberFormat="1" applyFont="1" applyBorder="1" applyAlignment="1">
      <alignment/>
    </xf>
    <xf numFmtId="168" fontId="10" fillId="0" borderId="4" xfId="20" applyNumberFormat="1" applyFont="1" applyBorder="1" applyAlignment="1">
      <alignment horizontal="center" vertical="center"/>
      <protection/>
    </xf>
    <xf numFmtId="164" fontId="10" fillId="0" borderId="4" xfId="20" applyFont="1" applyBorder="1">
      <alignment/>
      <protection/>
    </xf>
    <xf numFmtId="167" fontId="10" fillId="0" borderId="4" xfId="20" applyNumberFormat="1" applyFont="1" applyBorder="1" applyAlignment="1">
      <alignment horizontal="center"/>
      <protection/>
    </xf>
    <xf numFmtId="164" fontId="12" fillId="0" borderId="0" xfId="20" applyFont="1">
      <alignment/>
      <protection/>
    </xf>
    <xf numFmtId="165" fontId="10" fillId="0" borderId="4" xfId="20" applyNumberFormat="1" applyFont="1" applyBorder="1">
      <alignment/>
      <protection/>
    </xf>
    <xf numFmtId="165" fontId="10" fillId="0" borderId="4" xfId="20" applyNumberFormat="1" applyFont="1" applyBorder="1" applyAlignment="1">
      <alignment horizontal="right"/>
      <protection/>
    </xf>
    <xf numFmtId="169" fontId="10" fillId="0" borderId="4" xfId="20" applyNumberFormat="1" applyFont="1" applyBorder="1" applyAlignment="1">
      <alignment horizontal="center" wrapText="1"/>
      <protection/>
    </xf>
    <xf numFmtId="165" fontId="10" fillId="0" borderId="4" xfId="20" applyNumberFormat="1" applyFont="1" applyBorder="1" applyAlignment="1">
      <alignment horizontal="right" vertical="top"/>
      <protection/>
    </xf>
    <xf numFmtId="164" fontId="10" fillId="0" borderId="4" xfId="20" applyFont="1" applyBorder="1" applyAlignment="1">
      <alignment horizontal="left"/>
      <protection/>
    </xf>
    <xf numFmtId="170" fontId="10" fillId="0" borderId="4" xfId="20" applyNumberFormat="1" applyFont="1" applyBorder="1" applyAlignment="1">
      <alignment horizontal="center" vertical="center"/>
      <protection/>
    </xf>
    <xf numFmtId="165" fontId="2" fillId="0" borderId="0" xfId="0" applyNumberFormat="1" applyFont="1" applyAlignment="1">
      <alignment/>
    </xf>
    <xf numFmtId="167" fontId="10" fillId="0" borderId="4" xfId="20" applyNumberFormat="1" applyFont="1" applyBorder="1" applyAlignment="1">
      <alignment horizontal="center" wrapText="1"/>
      <protection/>
    </xf>
    <xf numFmtId="165" fontId="12" fillId="0" borderId="3" xfId="0" applyNumberFormat="1" applyFont="1" applyBorder="1" applyAlignment="1">
      <alignment horizontal="right"/>
    </xf>
    <xf numFmtId="165" fontId="10" fillId="0" borderId="4" xfId="20" applyNumberFormat="1" applyFont="1" applyBorder="1" applyAlignment="1">
      <alignment horizontal="center"/>
      <protection/>
    </xf>
    <xf numFmtId="170" fontId="12" fillId="0" borderId="4" xfId="20" applyNumberFormat="1" applyFont="1" applyBorder="1" applyAlignment="1">
      <alignment horizontal="center" vertical="center"/>
      <protection/>
    </xf>
    <xf numFmtId="165" fontId="12" fillId="0" borderId="4" xfId="20" applyNumberFormat="1" applyFont="1" applyBorder="1" applyAlignment="1">
      <alignment horizontal="right"/>
      <protection/>
    </xf>
    <xf numFmtId="164" fontId="10" fillId="0" borderId="0" xfId="20" applyFont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_zal_Szczecin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0"/>
  <sheetViews>
    <sheetView workbookViewId="0" topLeftCell="A1">
      <selection activeCell="B118" sqref="B118"/>
    </sheetView>
  </sheetViews>
  <sheetFormatPr defaultColWidth="12.57421875" defaultRowHeight="12.75"/>
  <cols>
    <col min="1" max="3" width="7.7109375" style="1" customWidth="1"/>
    <col min="4" max="4" width="12.140625" style="2" customWidth="1"/>
    <col min="5" max="5" width="14.00390625" style="1" customWidth="1"/>
    <col min="6" max="6" width="19.421875" style="2" customWidth="1"/>
    <col min="7" max="8" width="11.57421875" style="0" customWidth="1"/>
    <col min="9" max="9" width="21.28125" style="0" customWidth="1"/>
    <col min="10" max="16384" width="11.57421875" style="0" customWidth="1"/>
  </cols>
  <sheetData>
    <row r="1" spans="4:6" ht="12.75">
      <c r="D1" s="1"/>
      <c r="F1" s="3" t="s">
        <v>0</v>
      </c>
    </row>
    <row r="2" spans="4:6" ht="12.75">
      <c r="D2" s="1"/>
      <c r="E2" s="4"/>
      <c r="F2" s="5" t="s">
        <v>1</v>
      </c>
    </row>
    <row r="3" spans="4:6" ht="12.75">
      <c r="D3" s="1"/>
      <c r="F3" s="3" t="s">
        <v>2</v>
      </c>
    </row>
    <row r="4" spans="4:6" ht="12.75">
      <c r="D4" s="1"/>
      <c r="F4" s="3" t="s">
        <v>3</v>
      </c>
    </row>
    <row r="6" spans="1:6" ht="12.75">
      <c r="A6" s="3" t="s">
        <v>4</v>
      </c>
      <c r="B6" s="3"/>
      <c r="C6" s="3"/>
      <c r="D6" s="6"/>
      <c r="E6" s="3"/>
      <c r="F6" s="6"/>
    </row>
    <row r="7" spans="1:6" ht="12.75">
      <c r="A7" s="7" t="s">
        <v>5</v>
      </c>
      <c r="B7" s="7" t="s">
        <v>6</v>
      </c>
      <c r="C7" s="7" t="s">
        <v>7</v>
      </c>
      <c r="D7" s="8" t="s">
        <v>8</v>
      </c>
      <c r="E7" s="7" t="s">
        <v>9</v>
      </c>
      <c r="F7" s="8" t="s">
        <v>10</v>
      </c>
    </row>
    <row r="8" spans="1:6" ht="12.75">
      <c r="A8" s="7">
        <v>700</v>
      </c>
      <c r="B8" s="7">
        <v>70095</v>
      </c>
      <c r="C8" s="7">
        <v>4260</v>
      </c>
      <c r="D8" s="9">
        <v>20000</v>
      </c>
      <c r="E8" s="10">
        <v>-2000</v>
      </c>
      <c r="F8" s="11">
        <f>SUM(D8:E8)</f>
        <v>18000</v>
      </c>
    </row>
    <row r="9" spans="1:6" ht="12.75">
      <c r="A9" s="7">
        <v>700</v>
      </c>
      <c r="B9" s="7">
        <v>70095</v>
      </c>
      <c r="C9" s="7">
        <v>4300</v>
      </c>
      <c r="D9" s="9">
        <v>20000</v>
      </c>
      <c r="E9" s="10">
        <v>2000</v>
      </c>
      <c r="F9" s="11">
        <f>SUM(D9:E9)</f>
        <v>22000</v>
      </c>
    </row>
    <row r="10" spans="1:6" ht="12.75">
      <c r="A10" s="7">
        <v>750</v>
      </c>
      <c r="B10" s="7">
        <v>75023</v>
      </c>
      <c r="C10" s="7">
        <v>4170</v>
      </c>
      <c r="D10" s="9">
        <v>20000</v>
      </c>
      <c r="E10" s="10">
        <v>6000</v>
      </c>
      <c r="F10" s="11">
        <f>SUM(D10:E10)</f>
        <v>26000</v>
      </c>
    </row>
    <row r="11" spans="1:6" ht="12.75">
      <c r="A11" s="7">
        <v>750</v>
      </c>
      <c r="B11" s="7">
        <v>75023</v>
      </c>
      <c r="C11" s="7">
        <v>4360</v>
      </c>
      <c r="D11" s="9">
        <v>35000</v>
      </c>
      <c r="E11" s="10">
        <v>3000</v>
      </c>
      <c r="F11" s="11">
        <f>SUM(D11:E11)</f>
        <v>38000</v>
      </c>
    </row>
    <row r="12" spans="1:6" ht="12.75">
      <c r="A12" s="7">
        <v>750</v>
      </c>
      <c r="B12" s="7">
        <v>75023</v>
      </c>
      <c r="C12" s="7">
        <v>4370</v>
      </c>
      <c r="D12" s="12">
        <v>33000</v>
      </c>
      <c r="E12" s="10">
        <v>-9000</v>
      </c>
      <c r="F12" s="11">
        <f>SUM(D12:E12)</f>
        <v>24000</v>
      </c>
    </row>
    <row r="13" spans="1:6" ht="12.75">
      <c r="A13" s="7">
        <v>750</v>
      </c>
      <c r="B13" s="7">
        <v>75023</v>
      </c>
      <c r="C13" s="7">
        <v>4410</v>
      </c>
      <c r="D13" s="12">
        <v>30000</v>
      </c>
      <c r="E13" s="10">
        <v>2000</v>
      </c>
      <c r="F13" s="11">
        <f>SUM(D13:E13)</f>
        <v>32000</v>
      </c>
    </row>
    <row r="14" spans="1:6" ht="12.75">
      <c r="A14" s="7">
        <v>750</v>
      </c>
      <c r="B14" s="7">
        <v>75023</v>
      </c>
      <c r="C14" s="7">
        <v>4420</v>
      </c>
      <c r="D14" s="12">
        <v>10000</v>
      </c>
      <c r="E14" s="10">
        <v>-2000</v>
      </c>
      <c r="F14" s="11">
        <f>SUM(D14:E14)</f>
        <v>8000</v>
      </c>
    </row>
    <row r="15" spans="1:6" ht="12.75">
      <c r="A15" s="7">
        <v>754</v>
      </c>
      <c r="B15" s="7">
        <v>75412</v>
      </c>
      <c r="C15" s="7">
        <v>3030</v>
      </c>
      <c r="D15" s="12">
        <v>6000</v>
      </c>
      <c r="E15" s="10">
        <v>500</v>
      </c>
      <c r="F15" s="11">
        <f>SUM(D15:E15)</f>
        <v>6500</v>
      </c>
    </row>
    <row r="16" spans="1:6" ht="12.75">
      <c r="A16" s="7">
        <v>754</v>
      </c>
      <c r="B16" s="7">
        <v>75412</v>
      </c>
      <c r="C16" s="7">
        <v>4170</v>
      </c>
      <c r="D16" s="12">
        <v>32000</v>
      </c>
      <c r="E16" s="10">
        <v>300</v>
      </c>
      <c r="F16" s="11">
        <f>SUM(D16:E16)</f>
        <v>32300</v>
      </c>
    </row>
    <row r="17" spans="1:6" ht="12.75">
      <c r="A17" s="7">
        <v>754</v>
      </c>
      <c r="B17" s="7">
        <v>75412</v>
      </c>
      <c r="C17" s="7">
        <v>4280</v>
      </c>
      <c r="D17" s="12">
        <v>2000</v>
      </c>
      <c r="E17" s="10">
        <v>350</v>
      </c>
      <c r="F17" s="11">
        <f>SUM(D17:E17)</f>
        <v>2350</v>
      </c>
    </row>
    <row r="18" spans="1:6" ht="12.75">
      <c r="A18" s="7">
        <v>754</v>
      </c>
      <c r="B18" s="7">
        <v>75412</v>
      </c>
      <c r="C18" s="7">
        <v>4410</v>
      </c>
      <c r="D18" s="12">
        <v>2000</v>
      </c>
      <c r="E18" s="10">
        <v>-1150</v>
      </c>
      <c r="F18" s="11">
        <f>SUM(D18:E18)</f>
        <v>850</v>
      </c>
    </row>
    <row r="19" spans="1:6" ht="12.75">
      <c r="A19" s="7">
        <v>801</v>
      </c>
      <c r="B19" s="7">
        <v>80101</v>
      </c>
      <c r="C19" s="7">
        <v>3020</v>
      </c>
      <c r="D19" s="12">
        <v>251979</v>
      </c>
      <c r="E19" s="10">
        <v>-5500</v>
      </c>
      <c r="F19" s="11">
        <f>SUM(D19:E19)</f>
        <v>246479</v>
      </c>
    </row>
    <row r="20" spans="1:6" ht="12.75">
      <c r="A20" s="7">
        <v>801</v>
      </c>
      <c r="B20" s="7">
        <v>80101</v>
      </c>
      <c r="C20" s="7">
        <v>4210</v>
      </c>
      <c r="D20" s="12">
        <v>354603</v>
      </c>
      <c r="E20" s="10">
        <f>7600+10000</f>
        <v>17600</v>
      </c>
      <c r="F20" s="11">
        <f>SUM(D20:E20)</f>
        <v>372203</v>
      </c>
    </row>
    <row r="21" spans="1:6" ht="12.75">
      <c r="A21" s="7">
        <v>801</v>
      </c>
      <c r="B21" s="7">
        <v>80101</v>
      </c>
      <c r="C21" s="7">
        <v>4260</v>
      </c>
      <c r="D21" s="12">
        <v>358900</v>
      </c>
      <c r="E21" s="10">
        <v>-1200</v>
      </c>
      <c r="F21" s="11">
        <f>SUM(D21:E21)</f>
        <v>357700</v>
      </c>
    </row>
    <row r="22" spans="1:6" ht="12.75">
      <c r="A22" s="7">
        <v>801</v>
      </c>
      <c r="B22" s="7">
        <v>80101</v>
      </c>
      <c r="C22" s="7">
        <v>4270</v>
      </c>
      <c r="D22" s="12">
        <v>80500</v>
      </c>
      <c r="E22" s="10">
        <v>-900</v>
      </c>
      <c r="F22" s="11">
        <f>SUM(D22:E22)</f>
        <v>79600</v>
      </c>
    </row>
    <row r="23" spans="1:6" ht="12.75">
      <c r="A23" s="7">
        <v>801</v>
      </c>
      <c r="B23" s="7">
        <v>80101</v>
      </c>
      <c r="C23" s="7">
        <v>4300</v>
      </c>
      <c r="D23" s="12">
        <v>204079</v>
      </c>
      <c r="E23" s="10">
        <v>-10000</v>
      </c>
      <c r="F23" s="11">
        <f>SUM(D23:E23)</f>
        <v>194079</v>
      </c>
    </row>
    <row r="24" spans="1:6" ht="12.75">
      <c r="A24" s="7">
        <v>801</v>
      </c>
      <c r="B24" s="7">
        <v>80104</v>
      </c>
      <c r="C24" s="7">
        <v>3020</v>
      </c>
      <c r="D24" s="12">
        <v>7500</v>
      </c>
      <c r="E24" s="10">
        <v>-2700</v>
      </c>
      <c r="F24" s="11">
        <f>SUM(D24:E24)</f>
        <v>4800</v>
      </c>
    </row>
    <row r="25" spans="1:6" ht="12.75">
      <c r="A25" s="7">
        <v>801</v>
      </c>
      <c r="B25" s="7">
        <v>80104</v>
      </c>
      <c r="C25" s="7">
        <v>4110</v>
      </c>
      <c r="D25" s="12">
        <v>117538</v>
      </c>
      <c r="E25" s="10">
        <v>25362</v>
      </c>
      <c r="F25" s="11">
        <f>SUM(D25:E25)</f>
        <v>142900</v>
      </c>
    </row>
    <row r="26" spans="1:6" ht="12.75">
      <c r="A26" s="7">
        <v>801</v>
      </c>
      <c r="B26" s="7">
        <v>80104</v>
      </c>
      <c r="C26" s="7">
        <v>4120</v>
      </c>
      <c r="D26" s="12">
        <v>23000</v>
      </c>
      <c r="E26" s="10">
        <v>-1300</v>
      </c>
      <c r="F26" s="11">
        <f>SUM(D26:E26)</f>
        <v>21700</v>
      </c>
    </row>
    <row r="27" spans="1:6" ht="12.75">
      <c r="A27" s="7">
        <v>801</v>
      </c>
      <c r="B27" s="7">
        <v>80104</v>
      </c>
      <c r="C27" s="7">
        <v>4210</v>
      </c>
      <c r="D27" s="12">
        <v>33483</v>
      </c>
      <c r="E27" s="10">
        <v>517</v>
      </c>
      <c r="F27" s="11">
        <f>SUM(D27:E27)</f>
        <v>34000</v>
      </c>
    </row>
    <row r="28" spans="1:6" ht="12.75">
      <c r="A28" s="7">
        <v>801</v>
      </c>
      <c r="B28" s="7">
        <v>80104</v>
      </c>
      <c r="C28" s="7">
        <v>4220</v>
      </c>
      <c r="D28" s="12">
        <v>3000</v>
      </c>
      <c r="E28" s="10">
        <v>-925</v>
      </c>
      <c r="F28" s="11">
        <f>SUM(D28:E28)</f>
        <v>2075</v>
      </c>
    </row>
    <row r="29" spans="1:6" ht="12.75">
      <c r="A29" s="7">
        <v>801</v>
      </c>
      <c r="B29" s="7">
        <v>80104</v>
      </c>
      <c r="C29" s="7">
        <v>4260</v>
      </c>
      <c r="D29" s="12">
        <v>167000</v>
      </c>
      <c r="E29" s="10">
        <v>-20100</v>
      </c>
      <c r="F29" s="11">
        <f>SUM(D29:E29)</f>
        <v>146900</v>
      </c>
    </row>
    <row r="30" spans="1:6" ht="12.75">
      <c r="A30" s="7">
        <v>801</v>
      </c>
      <c r="B30" s="7">
        <v>80104</v>
      </c>
      <c r="C30" s="7">
        <v>4300</v>
      </c>
      <c r="D30" s="12">
        <v>35000</v>
      </c>
      <c r="E30" s="10">
        <v>-5000</v>
      </c>
      <c r="F30" s="11">
        <f>SUM(D30:E30)</f>
        <v>30000</v>
      </c>
    </row>
    <row r="31" spans="1:6" ht="12.75">
      <c r="A31" s="7">
        <v>801</v>
      </c>
      <c r="B31" s="7">
        <v>80104</v>
      </c>
      <c r="C31" s="7">
        <v>4370</v>
      </c>
      <c r="D31" s="12">
        <v>2100</v>
      </c>
      <c r="E31" s="10">
        <v>-1100</v>
      </c>
      <c r="F31" s="11">
        <f>SUM(D31:E31)</f>
        <v>1000</v>
      </c>
    </row>
    <row r="32" spans="1:6" ht="12.75">
      <c r="A32" s="7">
        <v>801</v>
      </c>
      <c r="B32" s="7">
        <v>80104</v>
      </c>
      <c r="C32" s="7">
        <v>4410</v>
      </c>
      <c r="D32" s="12">
        <v>2000</v>
      </c>
      <c r="E32" s="10">
        <v>-1000</v>
      </c>
      <c r="F32" s="11">
        <f>SUM(D32:E32)</f>
        <v>1000</v>
      </c>
    </row>
    <row r="33" spans="1:6" ht="12.75">
      <c r="A33" s="7">
        <v>801</v>
      </c>
      <c r="B33" s="7">
        <v>80104</v>
      </c>
      <c r="C33" s="7">
        <v>4440</v>
      </c>
      <c r="D33" s="12">
        <v>63200</v>
      </c>
      <c r="E33" s="10">
        <v>6246</v>
      </c>
      <c r="F33" s="11">
        <f>SUM(D33:E33)</f>
        <v>69446</v>
      </c>
    </row>
    <row r="34" spans="1:6" ht="12.75">
      <c r="A34" s="7">
        <v>801</v>
      </c>
      <c r="B34" s="7">
        <v>80110</v>
      </c>
      <c r="C34" s="7">
        <v>4300</v>
      </c>
      <c r="D34" s="12">
        <v>242000</v>
      </c>
      <c r="E34" s="10">
        <v>-9036</v>
      </c>
      <c r="F34" s="11">
        <f>SUM(D34:E34)</f>
        <v>232964</v>
      </c>
    </row>
    <row r="35" spans="1:6" ht="12.75">
      <c r="A35" s="7">
        <v>801</v>
      </c>
      <c r="B35" s="7">
        <v>80110</v>
      </c>
      <c r="C35" s="7">
        <v>4440</v>
      </c>
      <c r="D35" s="12">
        <v>231321</v>
      </c>
      <c r="E35" s="10">
        <v>9036</v>
      </c>
      <c r="F35" s="11">
        <f>SUM(D35:E35)</f>
        <v>240357</v>
      </c>
    </row>
    <row r="36" spans="1:6" ht="12.75">
      <c r="A36" s="7">
        <v>801</v>
      </c>
      <c r="B36" s="7">
        <v>80113</v>
      </c>
      <c r="C36" s="7">
        <v>4110</v>
      </c>
      <c r="D36" s="12">
        <v>60000</v>
      </c>
      <c r="E36" s="10">
        <v>-2105</v>
      </c>
      <c r="F36" s="11">
        <f>SUM(D36:E36)</f>
        <v>57895</v>
      </c>
    </row>
    <row r="37" spans="1:6" ht="12.75">
      <c r="A37" s="7">
        <v>801</v>
      </c>
      <c r="B37" s="7">
        <v>80113</v>
      </c>
      <c r="C37" s="7">
        <v>4210</v>
      </c>
      <c r="D37" s="9">
        <v>342370</v>
      </c>
      <c r="E37" s="10">
        <v>12000</v>
      </c>
      <c r="F37" s="11">
        <f>SUM(D37:E37)</f>
        <v>354370</v>
      </c>
    </row>
    <row r="38" spans="1:6" ht="12.75">
      <c r="A38" s="7">
        <v>801</v>
      </c>
      <c r="B38" s="7">
        <v>80113</v>
      </c>
      <c r="C38" s="7">
        <v>4270</v>
      </c>
      <c r="D38" s="9">
        <v>29000</v>
      </c>
      <c r="E38" s="10">
        <v>-12000</v>
      </c>
      <c r="F38" s="11">
        <f>SUM(D38:E38)</f>
        <v>17000</v>
      </c>
    </row>
    <row r="39" spans="1:6" ht="12.75">
      <c r="A39" s="7">
        <v>801</v>
      </c>
      <c r="B39" s="7">
        <v>80113</v>
      </c>
      <c r="C39" s="7">
        <v>4780</v>
      </c>
      <c r="D39" s="9">
        <v>5000</v>
      </c>
      <c r="E39" s="10">
        <v>2105</v>
      </c>
      <c r="F39" s="11">
        <f>SUM(D39:E39)</f>
        <v>7105</v>
      </c>
    </row>
    <row r="40" spans="1:6" ht="12.75">
      <c r="A40" s="7">
        <v>801</v>
      </c>
      <c r="B40" s="7">
        <v>80195</v>
      </c>
      <c r="C40" s="7">
        <v>4217</v>
      </c>
      <c r="D40" s="9">
        <v>3760</v>
      </c>
      <c r="E40" s="10">
        <v>90</v>
      </c>
      <c r="F40" s="11">
        <f>SUM(D40:E40)</f>
        <v>3850</v>
      </c>
    </row>
    <row r="41" spans="1:6" ht="12.75">
      <c r="A41" s="7">
        <v>801</v>
      </c>
      <c r="B41" s="7">
        <v>80195</v>
      </c>
      <c r="C41" s="7">
        <v>4219</v>
      </c>
      <c r="D41" s="9">
        <v>650</v>
      </c>
      <c r="E41" s="10">
        <v>30</v>
      </c>
      <c r="F41" s="11">
        <f>SUM(D41:E41)</f>
        <v>680</v>
      </c>
    </row>
    <row r="42" spans="1:6" ht="12.75">
      <c r="A42" s="7">
        <v>801</v>
      </c>
      <c r="B42" s="7">
        <v>80195</v>
      </c>
      <c r="C42" s="7">
        <v>4417</v>
      </c>
      <c r="D42" s="9">
        <v>255</v>
      </c>
      <c r="E42" s="10">
        <v>-90</v>
      </c>
      <c r="F42" s="11">
        <f>SUM(D42:E42)</f>
        <v>165</v>
      </c>
    </row>
    <row r="43" spans="1:6" ht="12.75">
      <c r="A43" s="7">
        <v>801</v>
      </c>
      <c r="B43" s="7">
        <v>80195</v>
      </c>
      <c r="C43" s="7">
        <v>4419</v>
      </c>
      <c r="D43" s="9">
        <v>45</v>
      </c>
      <c r="E43" s="10">
        <v>-30</v>
      </c>
      <c r="F43" s="11">
        <f>SUM(D43:E43)</f>
        <v>15</v>
      </c>
    </row>
    <row r="44" spans="1:6" ht="12.75">
      <c r="A44" s="7">
        <v>852</v>
      </c>
      <c r="B44" s="7">
        <v>85212</v>
      </c>
      <c r="C44" s="7">
        <v>3110</v>
      </c>
      <c r="D44" s="9">
        <v>7537998</v>
      </c>
      <c r="E44" s="10">
        <v>13311</v>
      </c>
      <c r="F44" s="11">
        <f>SUM(D44:E44)</f>
        <v>7551309</v>
      </c>
    </row>
    <row r="45" spans="1:6" ht="12.75">
      <c r="A45" s="7">
        <v>852</v>
      </c>
      <c r="B45" s="7">
        <v>85212</v>
      </c>
      <c r="C45" s="7">
        <v>4210</v>
      </c>
      <c r="D45" s="9">
        <v>25000</v>
      </c>
      <c r="E45" s="10">
        <v>-1823</v>
      </c>
      <c r="F45" s="11">
        <f>SUM(D45:E45)</f>
        <v>23177</v>
      </c>
    </row>
    <row r="46" spans="1:6" ht="12.75">
      <c r="A46" s="7">
        <v>852</v>
      </c>
      <c r="B46" s="7">
        <v>85212</v>
      </c>
      <c r="C46" s="7">
        <v>4260</v>
      </c>
      <c r="D46" s="9">
        <v>18380</v>
      </c>
      <c r="E46" s="10">
        <v>-5820</v>
      </c>
      <c r="F46" s="11">
        <f>SUM(D46:E46)</f>
        <v>12560</v>
      </c>
    </row>
    <row r="47" spans="1:6" ht="12.75">
      <c r="A47" s="7">
        <v>852</v>
      </c>
      <c r="B47" s="7">
        <v>85212</v>
      </c>
      <c r="C47" s="7">
        <v>4270</v>
      </c>
      <c r="D47" s="9">
        <v>2000</v>
      </c>
      <c r="E47" s="10">
        <v>-372</v>
      </c>
      <c r="F47" s="11">
        <f>SUM(D47:E47)</f>
        <v>1628</v>
      </c>
    </row>
    <row r="48" spans="1:6" ht="12.75">
      <c r="A48" s="7">
        <v>852</v>
      </c>
      <c r="B48" s="7">
        <v>85212</v>
      </c>
      <c r="C48" s="7">
        <v>4280</v>
      </c>
      <c r="D48" s="9">
        <v>120</v>
      </c>
      <c r="E48" s="10">
        <v>-80</v>
      </c>
      <c r="F48" s="11">
        <f>SUM(D48:E48)</f>
        <v>40</v>
      </c>
    </row>
    <row r="49" spans="1:6" ht="12.75">
      <c r="A49" s="7">
        <v>852</v>
      </c>
      <c r="B49" s="7">
        <v>85212</v>
      </c>
      <c r="C49" s="7">
        <v>4300</v>
      </c>
      <c r="D49" s="9">
        <v>33041</v>
      </c>
      <c r="E49" s="10">
        <v>-3993</v>
      </c>
      <c r="F49" s="11">
        <f>SUM(D49:E49)</f>
        <v>29048</v>
      </c>
    </row>
    <row r="50" spans="1:6" ht="12.75">
      <c r="A50" s="7">
        <v>852</v>
      </c>
      <c r="B50" s="7">
        <v>85212</v>
      </c>
      <c r="C50" s="7">
        <v>4410</v>
      </c>
      <c r="D50" s="9">
        <v>700</v>
      </c>
      <c r="E50" s="10">
        <v>-585</v>
      </c>
      <c r="F50" s="11">
        <f>SUM(D50:E50)</f>
        <v>115</v>
      </c>
    </row>
    <row r="51" spans="1:6" ht="12.75">
      <c r="A51" s="7">
        <v>852</v>
      </c>
      <c r="B51" s="7">
        <v>85212</v>
      </c>
      <c r="C51" s="7">
        <v>4700</v>
      </c>
      <c r="D51" s="9">
        <v>4000</v>
      </c>
      <c r="E51" s="10">
        <v>-638</v>
      </c>
      <c r="F51" s="11">
        <f>SUM(D51:E51)</f>
        <v>3362</v>
      </c>
    </row>
    <row r="52" spans="1:6" ht="12.75">
      <c r="A52" s="7">
        <v>852</v>
      </c>
      <c r="B52" s="7">
        <v>85215</v>
      </c>
      <c r="C52" s="7">
        <v>4370</v>
      </c>
      <c r="D52" s="9">
        <v>400</v>
      </c>
      <c r="E52" s="10">
        <v>-5</v>
      </c>
      <c r="F52" s="11">
        <f>SUM(D52:E52)</f>
        <v>395</v>
      </c>
    </row>
    <row r="53" spans="1:6" ht="12.75">
      <c r="A53" s="7">
        <v>852</v>
      </c>
      <c r="B53" s="7">
        <v>85215</v>
      </c>
      <c r="C53" s="7">
        <v>4440</v>
      </c>
      <c r="D53" s="9">
        <v>3414</v>
      </c>
      <c r="E53" s="10">
        <v>5</v>
      </c>
      <c r="F53" s="11">
        <f>SUM(D53:E53)</f>
        <v>3419</v>
      </c>
    </row>
    <row r="54" spans="1:6" ht="12.75">
      <c r="A54" s="7">
        <v>852</v>
      </c>
      <c r="B54" s="7">
        <v>85219</v>
      </c>
      <c r="C54" s="7">
        <v>3020</v>
      </c>
      <c r="D54" s="9">
        <v>4678</v>
      </c>
      <c r="E54" s="10">
        <v>-503</v>
      </c>
      <c r="F54" s="11">
        <f>SUM(D54:E54)</f>
        <v>4175</v>
      </c>
    </row>
    <row r="55" spans="1:6" ht="12.75">
      <c r="A55" s="7">
        <v>852</v>
      </c>
      <c r="B55" s="7">
        <v>85219</v>
      </c>
      <c r="C55" s="7">
        <v>4210</v>
      </c>
      <c r="D55" s="9">
        <v>29864.39</v>
      </c>
      <c r="E55" s="10">
        <v>12403</v>
      </c>
      <c r="F55" s="11">
        <f>SUM(D55:E55)</f>
        <v>42267.39</v>
      </c>
    </row>
    <row r="56" spans="1:6" ht="12.75">
      <c r="A56" s="7">
        <v>852</v>
      </c>
      <c r="B56" s="7">
        <v>85219</v>
      </c>
      <c r="C56" s="7">
        <v>4270</v>
      </c>
      <c r="D56" s="9">
        <v>9000</v>
      </c>
      <c r="E56" s="10">
        <v>-666</v>
      </c>
      <c r="F56" s="11">
        <f>SUM(D56:E56)</f>
        <v>8334</v>
      </c>
    </row>
    <row r="57" spans="1:6" ht="12.75">
      <c r="A57" s="7">
        <v>852</v>
      </c>
      <c r="B57" s="7">
        <v>85219</v>
      </c>
      <c r="C57" s="7">
        <v>4280</v>
      </c>
      <c r="D57" s="9">
        <v>889</v>
      </c>
      <c r="E57" s="10">
        <v>-364</v>
      </c>
      <c r="F57" s="11">
        <f>SUM(D57:E57)</f>
        <v>525</v>
      </c>
    </row>
    <row r="58" spans="1:6" ht="12.75">
      <c r="A58" s="7">
        <v>852</v>
      </c>
      <c r="B58" s="7">
        <v>85219</v>
      </c>
      <c r="C58" s="7">
        <v>4300</v>
      </c>
      <c r="D58" s="9">
        <v>25200</v>
      </c>
      <c r="E58" s="10">
        <v>2800</v>
      </c>
      <c r="F58" s="11">
        <f>SUM(D58:E58)</f>
        <v>28000</v>
      </c>
    </row>
    <row r="59" spans="1:6" ht="12.75">
      <c r="A59" s="7">
        <v>852</v>
      </c>
      <c r="B59" s="7">
        <v>85219</v>
      </c>
      <c r="C59" s="7">
        <v>4350</v>
      </c>
      <c r="D59" s="9">
        <v>1200</v>
      </c>
      <c r="E59" s="10">
        <v>-551</v>
      </c>
      <c r="F59" s="11">
        <f>SUM(D59:E59)</f>
        <v>649</v>
      </c>
    </row>
    <row r="60" spans="1:6" ht="12.75">
      <c r="A60" s="7">
        <v>852</v>
      </c>
      <c r="B60" s="7">
        <v>85219</v>
      </c>
      <c r="C60" s="7">
        <v>4360</v>
      </c>
      <c r="D60" s="9">
        <v>2500</v>
      </c>
      <c r="E60" s="10">
        <v>-58</v>
      </c>
      <c r="F60" s="11">
        <f>SUM(D60:E60)</f>
        <v>2442</v>
      </c>
    </row>
    <row r="61" spans="1:6" ht="12.75">
      <c r="A61" s="7">
        <v>852</v>
      </c>
      <c r="B61" s="7">
        <v>85219</v>
      </c>
      <c r="C61" s="7">
        <v>4370</v>
      </c>
      <c r="D61" s="9">
        <v>3000</v>
      </c>
      <c r="E61" s="10">
        <v>-2232</v>
      </c>
      <c r="F61" s="11">
        <f>SUM(D61:E61)</f>
        <v>768</v>
      </c>
    </row>
    <row r="62" spans="1:6" ht="12.75">
      <c r="A62" s="7">
        <v>852</v>
      </c>
      <c r="B62" s="7">
        <v>85219</v>
      </c>
      <c r="C62" s="7">
        <v>4410</v>
      </c>
      <c r="D62" s="9">
        <v>2200</v>
      </c>
      <c r="E62" s="10">
        <v>-454</v>
      </c>
      <c r="F62" s="11">
        <f>SUM(D62:E62)</f>
        <v>1746</v>
      </c>
    </row>
    <row r="63" spans="1:6" ht="12.75">
      <c r="A63" s="7">
        <v>852</v>
      </c>
      <c r="B63" s="7">
        <v>85219</v>
      </c>
      <c r="C63" s="7">
        <v>4430</v>
      </c>
      <c r="D63" s="9">
        <v>10000</v>
      </c>
      <c r="E63" s="10">
        <v>-7479</v>
      </c>
      <c r="F63" s="11">
        <f>SUM(D63:E63)</f>
        <v>2521</v>
      </c>
    </row>
    <row r="64" spans="1:6" ht="12.75">
      <c r="A64" s="7">
        <v>852</v>
      </c>
      <c r="B64" s="7">
        <v>85219</v>
      </c>
      <c r="C64" s="7">
        <v>4440</v>
      </c>
      <c r="D64" s="9">
        <v>20633</v>
      </c>
      <c r="E64" s="10">
        <v>-1367</v>
      </c>
      <c r="F64" s="11">
        <f>SUM(D64:E64)</f>
        <v>19266</v>
      </c>
    </row>
    <row r="65" spans="1:6" ht="12.75">
      <c r="A65" s="7">
        <v>852</v>
      </c>
      <c r="B65" s="7">
        <v>85219</v>
      </c>
      <c r="C65" s="7">
        <v>4480</v>
      </c>
      <c r="D65" s="9">
        <v>5400</v>
      </c>
      <c r="E65" s="10">
        <v>-81</v>
      </c>
      <c r="F65" s="11">
        <f>SUM(D65:E65)</f>
        <v>5319</v>
      </c>
    </row>
    <row r="66" spans="1:6" ht="12.75">
      <c r="A66" s="7">
        <v>852</v>
      </c>
      <c r="B66" s="7">
        <v>85219</v>
      </c>
      <c r="C66" s="7">
        <v>4700</v>
      </c>
      <c r="D66" s="9">
        <v>10000</v>
      </c>
      <c r="E66" s="10">
        <v>-1448</v>
      </c>
      <c r="F66" s="11">
        <f>SUM(D66:E66)</f>
        <v>8552</v>
      </c>
    </row>
    <row r="67" spans="1:6" ht="12.75">
      <c r="A67" s="7">
        <v>900</v>
      </c>
      <c r="B67" s="7">
        <v>90015</v>
      </c>
      <c r="C67" s="7">
        <v>4210</v>
      </c>
      <c r="D67" s="9">
        <v>120000</v>
      </c>
      <c r="E67" s="10">
        <v>-15000</v>
      </c>
      <c r="F67" s="11">
        <f>SUM(D67:E67)</f>
        <v>105000</v>
      </c>
    </row>
    <row r="68" spans="1:6" ht="12.75">
      <c r="A68" s="7">
        <v>900</v>
      </c>
      <c r="B68" s="7">
        <v>90015</v>
      </c>
      <c r="C68" s="7">
        <v>4260</v>
      </c>
      <c r="D68" s="9">
        <v>678737</v>
      </c>
      <c r="E68" s="10">
        <v>15000</v>
      </c>
      <c r="F68" s="11">
        <f>SUM(D68:E68)</f>
        <v>693737</v>
      </c>
    </row>
    <row r="69" spans="1:6" ht="12.75">
      <c r="A69" s="7">
        <v>921</v>
      </c>
      <c r="B69" s="7">
        <v>92118</v>
      </c>
      <c r="C69" s="7">
        <v>3020</v>
      </c>
      <c r="D69" s="9">
        <v>300</v>
      </c>
      <c r="E69" s="10">
        <v>-300</v>
      </c>
      <c r="F69" s="11">
        <f>SUM(D69:E69)</f>
        <v>0</v>
      </c>
    </row>
    <row r="70" spans="1:6" ht="12.75">
      <c r="A70" s="7">
        <v>921</v>
      </c>
      <c r="B70" s="7">
        <v>92118</v>
      </c>
      <c r="C70" s="7">
        <v>4210</v>
      </c>
      <c r="D70" s="9">
        <v>28600</v>
      </c>
      <c r="E70" s="10">
        <v>10000</v>
      </c>
      <c r="F70" s="11">
        <f>SUM(D70:E70)</f>
        <v>38600</v>
      </c>
    </row>
    <row r="71" spans="1:6" ht="12.75">
      <c r="A71" s="7">
        <v>921</v>
      </c>
      <c r="B71" s="7">
        <v>92118</v>
      </c>
      <c r="C71" s="7">
        <v>4230</v>
      </c>
      <c r="D71" s="9">
        <v>100</v>
      </c>
      <c r="E71" s="10">
        <v>-100</v>
      </c>
      <c r="F71" s="11">
        <f>SUM(D71:E71)</f>
        <v>0</v>
      </c>
    </row>
    <row r="72" spans="1:6" ht="12.75">
      <c r="A72" s="7">
        <v>921</v>
      </c>
      <c r="B72" s="7">
        <v>92118</v>
      </c>
      <c r="C72" s="7">
        <v>4260</v>
      </c>
      <c r="D72" s="9">
        <v>5500</v>
      </c>
      <c r="E72" s="10">
        <v>-1789</v>
      </c>
      <c r="F72" s="11">
        <f>SUM(D72:E72)</f>
        <v>3711</v>
      </c>
    </row>
    <row r="73" spans="1:6" ht="12.75">
      <c r="A73" s="7">
        <v>921</v>
      </c>
      <c r="B73" s="7">
        <v>92118</v>
      </c>
      <c r="C73" s="7">
        <v>4270</v>
      </c>
      <c r="D73" s="9">
        <v>1100</v>
      </c>
      <c r="E73" s="10">
        <v>-995</v>
      </c>
      <c r="F73" s="11">
        <f>SUM(D73:E73)</f>
        <v>105</v>
      </c>
    </row>
    <row r="74" spans="1:6" ht="12.75">
      <c r="A74" s="7">
        <v>921</v>
      </c>
      <c r="B74" s="7">
        <v>92118</v>
      </c>
      <c r="C74" s="7">
        <v>4280</v>
      </c>
      <c r="D74" s="9">
        <v>100</v>
      </c>
      <c r="E74" s="10">
        <v>-100</v>
      </c>
      <c r="F74" s="11">
        <f>SUM(D74:E74)</f>
        <v>0</v>
      </c>
    </row>
    <row r="75" spans="1:6" ht="12.75">
      <c r="A75" s="7">
        <v>921</v>
      </c>
      <c r="B75" s="7">
        <v>92118</v>
      </c>
      <c r="C75" s="7">
        <v>4300</v>
      </c>
      <c r="D75" s="9">
        <v>7800</v>
      </c>
      <c r="E75" s="10">
        <v>-4800</v>
      </c>
      <c r="F75" s="11">
        <f>SUM(D75:E75)</f>
        <v>3000</v>
      </c>
    </row>
    <row r="76" spans="1:6" ht="12.75">
      <c r="A76" s="7">
        <v>921</v>
      </c>
      <c r="B76" s="7">
        <v>92118</v>
      </c>
      <c r="C76" s="7">
        <v>4350</v>
      </c>
      <c r="D76" s="9">
        <v>1000</v>
      </c>
      <c r="E76" s="10">
        <v>-301</v>
      </c>
      <c r="F76" s="11">
        <f>SUM(D76:E76)</f>
        <v>699</v>
      </c>
    </row>
    <row r="77" spans="1:6" ht="12.75">
      <c r="A77" s="7">
        <v>921</v>
      </c>
      <c r="B77" s="7">
        <v>92118</v>
      </c>
      <c r="C77" s="7">
        <v>4370</v>
      </c>
      <c r="D77" s="9">
        <v>1000</v>
      </c>
      <c r="E77" s="10">
        <v>-330</v>
      </c>
      <c r="F77" s="11">
        <f>SUM(D77:E77)</f>
        <v>670</v>
      </c>
    </row>
    <row r="78" spans="1:6" ht="12.75">
      <c r="A78" s="7">
        <v>921</v>
      </c>
      <c r="B78" s="7">
        <v>92118</v>
      </c>
      <c r="C78" s="7">
        <v>4410</v>
      </c>
      <c r="D78" s="9">
        <v>1000</v>
      </c>
      <c r="E78" s="10">
        <v>-336</v>
      </c>
      <c r="F78" s="11">
        <f>SUM(D78:E78)</f>
        <v>664</v>
      </c>
    </row>
    <row r="79" spans="1:6" ht="12.75">
      <c r="A79" s="7">
        <v>921</v>
      </c>
      <c r="B79" s="7">
        <v>92118</v>
      </c>
      <c r="C79" s="7">
        <v>4430</v>
      </c>
      <c r="D79" s="9">
        <v>1600</v>
      </c>
      <c r="E79" s="10">
        <v>-579</v>
      </c>
      <c r="F79" s="11">
        <f>SUM(D79:E79)</f>
        <v>1021</v>
      </c>
    </row>
    <row r="80" spans="1:6" ht="12.75">
      <c r="A80" s="7">
        <v>921</v>
      </c>
      <c r="B80" s="7">
        <v>92118</v>
      </c>
      <c r="C80" s="7">
        <v>4440</v>
      </c>
      <c r="D80" s="9">
        <v>1100</v>
      </c>
      <c r="E80" s="10">
        <v>-6</v>
      </c>
      <c r="F80" s="11">
        <f>SUM(D80:E80)</f>
        <v>1094</v>
      </c>
    </row>
    <row r="81" spans="1:6" ht="12.75">
      <c r="A81" s="7">
        <v>921</v>
      </c>
      <c r="B81" s="7">
        <v>92118</v>
      </c>
      <c r="C81" s="7">
        <v>4480</v>
      </c>
      <c r="D81" s="9">
        <v>500</v>
      </c>
      <c r="E81" s="10">
        <v>-364</v>
      </c>
      <c r="F81" s="11">
        <f>SUM(D81:E81)</f>
        <v>136</v>
      </c>
    </row>
    <row r="82" spans="1:6" ht="12.75">
      <c r="A82" s="7">
        <v>921</v>
      </c>
      <c r="B82" s="7">
        <v>92195</v>
      </c>
      <c r="C82" s="7">
        <v>3020</v>
      </c>
      <c r="D82" s="9">
        <v>1800</v>
      </c>
      <c r="E82" s="10">
        <v>-1274</v>
      </c>
      <c r="F82" s="11">
        <f>SUM(D82:E82)</f>
        <v>526</v>
      </c>
    </row>
    <row r="83" spans="1:6" ht="12.75">
      <c r="A83" s="7">
        <v>921</v>
      </c>
      <c r="B83" s="7">
        <v>92195</v>
      </c>
      <c r="C83" s="7">
        <v>4210</v>
      </c>
      <c r="D83" s="9">
        <v>140000</v>
      </c>
      <c r="E83" s="10">
        <v>6100</v>
      </c>
      <c r="F83" s="11">
        <f>SUM(D83:E83)</f>
        <v>146100</v>
      </c>
    </row>
    <row r="84" spans="1:6" ht="12.75">
      <c r="A84" s="7">
        <v>921</v>
      </c>
      <c r="B84" s="7">
        <v>92195</v>
      </c>
      <c r="C84" s="7">
        <v>4230</v>
      </c>
      <c r="D84" s="9">
        <v>500</v>
      </c>
      <c r="E84" s="10">
        <v>-305</v>
      </c>
      <c r="F84" s="11">
        <f>SUM(D84:E84)</f>
        <v>195</v>
      </c>
    </row>
    <row r="85" spans="1:6" ht="12.75">
      <c r="A85" s="7">
        <v>921</v>
      </c>
      <c r="B85" s="7">
        <v>92195</v>
      </c>
      <c r="C85" s="7">
        <v>4260</v>
      </c>
      <c r="D85" s="9">
        <v>83294</v>
      </c>
      <c r="E85" s="10">
        <v>1044</v>
      </c>
      <c r="F85" s="11">
        <f>SUM(D85:E85)</f>
        <v>84338</v>
      </c>
    </row>
    <row r="86" spans="1:6" ht="12.75">
      <c r="A86" s="7">
        <v>921</v>
      </c>
      <c r="B86" s="7">
        <v>92195</v>
      </c>
      <c r="C86" s="7">
        <v>4270</v>
      </c>
      <c r="D86" s="9">
        <v>1000</v>
      </c>
      <c r="E86" s="10">
        <v>1439</v>
      </c>
      <c r="F86" s="11">
        <f>SUM(D86:E86)</f>
        <v>2439</v>
      </c>
    </row>
    <row r="87" spans="1:6" ht="12.75">
      <c r="A87" s="7">
        <v>921</v>
      </c>
      <c r="B87" s="7">
        <v>92195</v>
      </c>
      <c r="C87" s="7">
        <v>4280</v>
      </c>
      <c r="D87" s="9">
        <v>500</v>
      </c>
      <c r="E87" s="10">
        <v>-170</v>
      </c>
      <c r="F87" s="11">
        <f>SUM(D87:E87)</f>
        <v>330</v>
      </c>
    </row>
    <row r="88" spans="1:6" ht="12.75">
      <c r="A88" s="7">
        <v>921</v>
      </c>
      <c r="B88" s="7">
        <v>92195</v>
      </c>
      <c r="C88" s="7">
        <v>4300</v>
      </c>
      <c r="D88" s="9">
        <v>58000</v>
      </c>
      <c r="E88" s="10">
        <v>-627</v>
      </c>
      <c r="F88" s="11">
        <f>SUM(D88:E88)</f>
        <v>57373</v>
      </c>
    </row>
    <row r="89" spans="1:6" ht="12.75">
      <c r="A89" s="7">
        <v>921</v>
      </c>
      <c r="B89" s="7">
        <v>92195</v>
      </c>
      <c r="C89" s="7">
        <v>4350</v>
      </c>
      <c r="D89" s="9">
        <v>1000</v>
      </c>
      <c r="E89" s="10">
        <v>-373</v>
      </c>
      <c r="F89" s="11">
        <f>SUM(D89:E89)</f>
        <v>627</v>
      </c>
    </row>
    <row r="90" spans="1:6" ht="12.75">
      <c r="A90" s="7">
        <v>921</v>
      </c>
      <c r="B90" s="7">
        <v>92195</v>
      </c>
      <c r="C90" s="7">
        <v>4370</v>
      </c>
      <c r="D90" s="9">
        <v>1000</v>
      </c>
      <c r="E90" s="10">
        <v>-174</v>
      </c>
      <c r="F90" s="11">
        <f>SUM(D90:E90)</f>
        <v>826</v>
      </c>
    </row>
    <row r="91" spans="1:6" ht="12.75">
      <c r="A91" s="7">
        <v>921</v>
      </c>
      <c r="B91" s="7">
        <v>92195</v>
      </c>
      <c r="C91" s="7">
        <v>4410</v>
      </c>
      <c r="D91" s="9">
        <v>100</v>
      </c>
      <c r="E91" s="10">
        <v>-100</v>
      </c>
      <c r="F91" s="11">
        <f>SUM(D91:E91)</f>
        <v>0</v>
      </c>
    </row>
    <row r="92" spans="1:6" ht="12.75">
      <c r="A92" s="7">
        <v>921</v>
      </c>
      <c r="B92" s="7">
        <v>92195</v>
      </c>
      <c r="C92" s="7">
        <v>4430</v>
      </c>
      <c r="D92" s="9">
        <v>4000</v>
      </c>
      <c r="E92" s="10">
        <v>-1250</v>
      </c>
      <c r="F92" s="11">
        <f>SUM(D92:E92)</f>
        <v>2750</v>
      </c>
    </row>
    <row r="93" spans="1:6" ht="12.75">
      <c r="A93" s="7">
        <v>921</v>
      </c>
      <c r="B93" s="7">
        <v>92195</v>
      </c>
      <c r="C93" s="7">
        <v>4440</v>
      </c>
      <c r="D93" s="9">
        <v>7000</v>
      </c>
      <c r="E93" s="10">
        <v>-437</v>
      </c>
      <c r="F93" s="11">
        <f>SUM(D93:E93)</f>
        <v>6563</v>
      </c>
    </row>
    <row r="94" spans="1:6" ht="12.75">
      <c r="A94" s="7">
        <v>921</v>
      </c>
      <c r="B94" s="7">
        <v>92195</v>
      </c>
      <c r="C94" s="7">
        <v>4480</v>
      </c>
      <c r="D94" s="9">
        <v>20000</v>
      </c>
      <c r="E94" s="10">
        <v>-1868</v>
      </c>
      <c r="F94" s="11">
        <f>SUM(D94:E94)</f>
        <v>18132</v>
      </c>
    </row>
    <row r="95" spans="1:6" ht="12.75">
      <c r="A95" s="7">
        <v>921</v>
      </c>
      <c r="B95" s="7">
        <v>92195</v>
      </c>
      <c r="C95" s="7">
        <v>4520</v>
      </c>
      <c r="D95" s="9">
        <v>600</v>
      </c>
      <c r="E95" s="10">
        <v>-5</v>
      </c>
      <c r="F95" s="11">
        <f>SUM(D95:E95)</f>
        <v>595</v>
      </c>
    </row>
    <row r="96" spans="1:6" ht="12.75">
      <c r="A96" s="7">
        <v>921</v>
      </c>
      <c r="B96" s="7">
        <v>92195</v>
      </c>
      <c r="C96" s="7">
        <v>4530</v>
      </c>
      <c r="D96" s="9">
        <v>2000</v>
      </c>
      <c r="E96" s="10">
        <v>-2000</v>
      </c>
      <c r="F96" s="11">
        <f>SUM(D96:E96)</f>
        <v>0</v>
      </c>
    </row>
    <row r="97" spans="1:6" ht="12.75">
      <c r="A97" s="7">
        <v>926</v>
      </c>
      <c r="B97" s="7">
        <v>92601</v>
      </c>
      <c r="C97" s="7">
        <v>3020</v>
      </c>
      <c r="D97" s="9">
        <v>11000</v>
      </c>
      <c r="E97" s="10">
        <v>-7537</v>
      </c>
      <c r="F97" s="11">
        <f>SUM(D97:E97)</f>
        <v>3463</v>
      </c>
    </row>
    <row r="98" spans="1:6" ht="12.75">
      <c r="A98" s="7">
        <v>926</v>
      </c>
      <c r="B98" s="7">
        <v>92601</v>
      </c>
      <c r="C98" s="7">
        <v>4140</v>
      </c>
      <c r="D98" s="9">
        <v>42000</v>
      </c>
      <c r="E98" s="10">
        <v>-7135</v>
      </c>
      <c r="F98" s="11">
        <f>SUM(D98:E98)</f>
        <v>34865</v>
      </c>
    </row>
    <row r="99" spans="1:6" ht="12.75">
      <c r="A99" s="7">
        <v>926</v>
      </c>
      <c r="B99" s="7">
        <v>92601</v>
      </c>
      <c r="C99" s="7">
        <v>4210</v>
      </c>
      <c r="D99" s="9">
        <v>390000</v>
      </c>
      <c r="E99" s="10">
        <v>6788</v>
      </c>
      <c r="F99" s="11">
        <f>SUM(D99:E99)</f>
        <v>396788</v>
      </c>
    </row>
    <row r="100" spans="1:6" ht="12.75">
      <c r="A100" s="7">
        <v>926</v>
      </c>
      <c r="B100" s="7">
        <v>92601</v>
      </c>
      <c r="C100" s="7">
        <v>4230</v>
      </c>
      <c r="D100" s="9">
        <v>1500</v>
      </c>
      <c r="E100" s="10">
        <v>-1129</v>
      </c>
      <c r="F100" s="11">
        <f>SUM(D100:E100)</f>
        <v>371</v>
      </c>
    </row>
    <row r="101" spans="1:6" ht="12.75">
      <c r="A101" s="7">
        <v>926</v>
      </c>
      <c r="B101" s="7">
        <v>92601</v>
      </c>
      <c r="C101" s="7">
        <v>4260</v>
      </c>
      <c r="D101" s="9">
        <v>220000</v>
      </c>
      <c r="E101" s="10">
        <v>32265</v>
      </c>
      <c r="F101" s="11">
        <f>SUM(D101:E101)</f>
        <v>252265</v>
      </c>
    </row>
    <row r="102" spans="1:6" ht="12.75">
      <c r="A102" s="7">
        <v>926</v>
      </c>
      <c r="B102" s="7">
        <v>92601</v>
      </c>
      <c r="C102" s="7">
        <v>4270</v>
      </c>
      <c r="D102" s="9">
        <v>10000</v>
      </c>
      <c r="E102" s="10">
        <v>-10000</v>
      </c>
      <c r="F102" s="11">
        <f>SUM(D102:E102)</f>
        <v>0</v>
      </c>
    </row>
    <row r="103" spans="1:6" ht="12.75">
      <c r="A103" s="7">
        <v>926</v>
      </c>
      <c r="B103" s="7">
        <v>92601</v>
      </c>
      <c r="C103" s="7">
        <v>4280</v>
      </c>
      <c r="D103" s="9">
        <v>2000</v>
      </c>
      <c r="E103" s="10">
        <v>-800</v>
      </c>
      <c r="F103" s="11">
        <f>SUM(D103:E103)</f>
        <v>1200</v>
      </c>
    </row>
    <row r="104" spans="1:6" ht="12.75">
      <c r="A104" s="7">
        <v>926</v>
      </c>
      <c r="B104" s="7">
        <v>92601</v>
      </c>
      <c r="C104" s="7">
        <v>4300</v>
      </c>
      <c r="D104" s="9">
        <v>108000</v>
      </c>
      <c r="E104" s="10">
        <v>4651</v>
      </c>
      <c r="F104" s="11">
        <f>SUM(D104:E104)</f>
        <v>112651</v>
      </c>
    </row>
    <row r="105" spans="1:6" ht="12.75">
      <c r="A105" s="7">
        <v>926</v>
      </c>
      <c r="B105" s="7">
        <v>92601</v>
      </c>
      <c r="C105" s="7">
        <v>4350</v>
      </c>
      <c r="D105" s="9">
        <v>1000</v>
      </c>
      <c r="E105" s="10">
        <v>-461</v>
      </c>
      <c r="F105" s="11">
        <f>SUM(D105:E105)</f>
        <v>539</v>
      </c>
    </row>
    <row r="106" spans="1:6" ht="12.75">
      <c r="A106" s="7">
        <v>926</v>
      </c>
      <c r="B106" s="7">
        <v>92601</v>
      </c>
      <c r="C106" s="7">
        <v>4360</v>
      </c>
      <c r="D106" s="9">
        <v>4000</v>
      </c>
      <c r="E106" s="10">
        <v>-1944</v>
      </c>
      <c r="F106" s="11">
        <f>SUM(D106:E106)</f>
        <v>2056</v>
      </c>
    </row>
    <row r="107" spans="1:6" ht="12.75">
      <c r="A107" s="7">
        <v>926</v>
      </c>
      <c r="B107" s="7">
        <v>92601</v>
      </c>
      <c r="C107" s="7">
        <v>4370</v>
      </c>
      <c r="D107" s="9">
        <v>3000</v>
      </c>
      <c r="E107" s="10">
        <v>-444</v>
      </c>
      <c r="F107" s="11">
        <f>SUM(D107:E107)</f>
        <v>2556</v>
      </c>
    </row>
    <row r="108" spans="1:6" ht="12.75">
      <c r="A108" s="7">
        <v>926</v>
      </c>
      <c r="B108" s="7">
        <v>92601</v>
      </c>
      <c r="C108" s="7">
        <v>4410</v>
      </c>
      <c r="D108" s="9">
        <v>2500</v>
      </c>
      <c r="E108" s="10">
        <v>-2236</v>
      </c>
      <c r="F108" s="11">
        <f>SUM(D108:E108)</f>
        <v>264</v>
      </c>
    </row>
    <row r="109" spans="1:6" ht="12.75">
      <c r="A109" s="7">
        <v>926</v>
      </c>
      <c r="B109" s="7">
        <v>92601</v>
      </c>
      <c r="C109" s="7">
        <v>4430</v>
      </c>
      <c r="D109" s="9">
        <v>10000</v>
      </c>
      <c r="E109" s="10">
        <v>-4087</v>
      </c>
      <c r="F109" s="11">
        <f>SUM(D109:E109)</f>
        <v>5913</v>
      </c>
    </row>
    <row r="110" spans="1:6" ht="12.75">
      <c r="A110" s="7">
        <v>926</v>
      </c>
      <c r="B110" s="7">
        <v>92601</v>
      </c>
      <c r="C110" s="7">
        <v>4440</v>
      </c>
      <c r="D110" s="9">
        <v>32000</v>
      </c>
      <c r="E110" s="10">
        <v>-1370</v>
      </c>
      <c r="F110" s="11">
        <f>SUM(D110:E110)</f>
        <v>30630</v>
      </c>
    </row>
    <row r="111" spans="1:6" ht="12.75">
      <c r="A111" s="7">
        <v>926</v>
      </c>
      <c r="B111" s="7">
        <v>92601</v>
      </c>
      <c r="C111" s="7">
        <v>4480</v>
      </c>
      <c r="D111" s="9">
        <v>35000</v>
      </c>
      <c r="E111" s="10">
        <v>-283</v>
      </c>
      <c r="F111" s="11">
        <f>SUM(D111:E111)</f>
        <v>34717</v>
      </c>
    </row>
    <row r="112" spans="1:6" ht="12.75">
      <c r="A112" s="7">
        <v>926</v>
      </c>
      <c r="B112" s="7">
        <v>92601</v>
      </c>
      <c r="C112" s="7">
        <v>4520</v>
      </c>
      <c r="D112" s="9">
        <v>2500</v>
      </c>
      <c r="E112" s="10">
        <v>-1570</v>
      </c>
      <c r="F112" s="11">
        <f>SUM(D112:E112)</f>
        <v>930</v>
      </c>
    </row>
    <row r="113" spans="1:6" ht="12.75">
      <c r="A113" s="7">
        <v>926</v>
      </c>
      <c r="B113" s="7">
        <v>92601</v>
      </c>
      <c r="C113" s="7">
        <v>4530</v>
      </c>
      <c r="D113" s="9">
        <v>20000</v>
      </c>
      <c r="E113" s="10">
        <v>-4708</v>
      </c>
      <c r="F113" s="11">
        <f>SUM(D113:E113)</f>
        <v>15292</v>
      </c>
    </row>
    <row r="114" spans="1:9" ht="12.75">
      <c r="A114" s="7">
        <v>926</v>
      </c>
      <c r="B114" s="7">
        <v>92604</v>
      </c>
      <c r="C114" s="7">
        <v>3020</v>
      </c>
      <c r="D114" s="9">
        <v>18000</v>
      </c>
      <c r="E114" s="10">
        <v>-10298</v>
      </c>
      <c r="F114" s="11">
        <f>SUM(D114:E114)</f>
        <v>7702</v>
      </c>
      <c r="I114" s="13"/>
    </row>
    <row r="115" spans="1:6" ht="12.75">
      <c r="A115" s="7">
        <v>926</v>
      </c>
      <c r="B115" s="7">
        <v>92604</v>
      </c>
      <c r="C115" s="7">
        <v>4110</v>
      </c>
      <c r="D115" s="9">
        <v>97045</v>
      </c>
      <c r="E115" s="10">
        <v>-257</v>
      </c>
      <c r="F115" s="11">
        <f>SUM(D115:E115)</f>
        <v>96788</v>
      </c>
    </row>
    <row r="116" spans="1:6" ht="12.75">
      <c r="A116" s="7">
        <v>926</v>
      </c>
      <c r="B116" s="7">
        <v>92604</v>
      </c>
      <c r="C116" s="7">
        <v>4120</v>
      </c>
      <c r="D116" s="9">
        <v>17000</v>
      </c>
      <c r="E116" s="10">
        <v>257</v>
      </c>
      <c r="F116" s="11">
        <f>SUM(D116:E116)</f>
        <v>17257</v>
      </c>
    </row>
    <row r="117" spans="1:6" ht="12.75">
      <c r="A117" s="7">
        <v>926</v>
      </c>
      <c r="B117" s="7">
        <v>92604</v>
      </c>
      <c r="C117" s="7">
        <v>4210</v>
      </c>
      <c r="D117" s="9">
        <v>134100</v>
      </c>
      <c r="E117" s="10">
        <v>15273</v>
      </c>
      <c r="F117" s="11">
        <f>SUM(D117:E117)</f>
        <v>149373</v>
      </c>
    </row>
    <row r="118" spans="1:6" ht="12.75">
      <c r="A118" s="7">
        <v>926</v>
      </c>
      <c r="B118" s="7">
        <v>92604</v>
      </c>
      <c r="C118" s="7">
        <v>4220</v>
      </c>
      <c r="D118" s="9">
        <v>2500</v>
      </c>
      <c r="E118" s="10">
        <v>-2130</v>
      </c>
      <c r="F118" s="11">
        <f>SUM(D118:E118)</f>
        <v>370</v>
      </c>
    </row>
    <row r="119" spans="1:6" ht="12.75">
      <c r="A119" s="7">
        <v>926</v>
      </c>
      <c r="B119" s="7">
        <v>92604</v>
      </c>
      <c r="C119" s="7">
        <v>4230</v>
      </c>
      <c r="D119" s="9">
        <v>500</v>
      </c>
      <c r="E119" s="10">
        <v>-295</v>
      </c>
      <c r="F119" s="11">
        <f>SUM(D119:E119)</f>
        <v>205</v>
      </c>
    </row>
    <row r="120" spans="1:6" ht="12.75">
      <c r="A120" s="7">
        <v>926</v>
      </c>
      <c r="B120" s="7">
        <v>92604</v>
      </c>
      <c r="C120" s="7">
        <v>4260</v>
      </c>
      <c r="D120" s="9">
        <v>20000</v>
      </c>
      <c r="E120" s="10">
        <v>-1521</v>
      </c>
      <c r="F120" s="11">
        <f>SUM(D120:E120)</f>
        <v>18479</v>
      </c>
    </row>
    <row r="121" spans="1:6" ht="12.75">
      <c r="A121" s="7">
        <v>926</v>
      </c>
      <c r="B121" s="7">
        <v>92604</v>
      </c>
      <c r="C121" s="7">
        <v>4270</v>
      </c>
      <c r="D121" s="9">
        <v>4500</v>
      </c>
      <c r="E121" s="10">
        <v>-1602</v>
      </c>
      <c r="F121" s="11">
        <f>SUM(D121:E121)</f>
        <v>2898</v>
      </c>
    </row>
    <row r="122" spans="1:6" ht="12.75">
      <c r="A122" s="7">
        <v>926</v>
      </c>
      <c r="B122" s="7">
        <v>92604</v>
      </c>
      <c r="C122" s="7">
        <v>4280</v>
      </c>
      <c r="D122" s="9">
        <v>2200</v>
      </c>
      <c r="E122" s="10">
        <v>-20</v>
      </c>
      <c r="F122" s="11">
        <f>SUM(D122:E122)</f>
        <v>2180</v>
      </c>
    </row>
    <row r="123" spans="1:6" ht="12.75">
      <c r="A123" s="7">
        <v>926</v>
      </c>
      <c r="B123" s="7">
        <v>92604</v>
      </c>
      <c r="C123" s="7">
        <v>4300</v>
      </c>
      <c r="D123" s="9">
        <v>92200</v>
      </c>
      <c r="E123" s="10">
        <v>7673</v>
      </c>
      <c r="F123" s="11">
        <f>SUM(D123:E123)</f>
        <v>99873</v>
      </c>
    </row>
    <row r="124" spans="1:6" ht="12.75">
      <c r="A124" s="7">
        <v>926</v>
      </c>
      <c r="B124" s="7">
        <v>92604</v>
      </c>
      <c r="C124" s="7">
        <v>4350</v>
      </c>
      <c r="D124" s="9">
        <v>2500</v>
      </c>
      <c r="E124" s="10">
        <v>1029</v>
      </c>
      <c r="F124" s="11">
        <f>SUM(D124:E124)</f>
        <v>3529</v>
      </c>
    </row>
    <row r="125" spans="1:6" ht="12.75">
      <c r="A125" s="7">
        <v>926</v>
      </c>
      <c r="B125" s="7">
        <v>92604</v>
      </c>
      <c r="C125" s="7">
        <v>4360</v>
      </c>
      <c r="D125" s="9">
        <v>4000</v>
      </c>
      <c r="E125" s="10">
        <v>-601</v>
      </c>
      <c r="F125" s="11">
        <f>SUM(D125:E125)</f>
        <v>3399</v>
      </c>
    </row>
    <row r="126" spans="1:6" ht="12.75">
      <c r="A126" s="7">
        <v>926</v>
      </c>
      <c r="B126" s="7">
        <v>92604</v>
      </c>
      <c r="C126" s="7">
        <v>4370</v>
      </c>
      <c r="D126" s="9">
        <v>4500</v>
      </c>
      <c r="E126" s="10">
        <v>-565</v>
      </c>
      <c r="F126" s="11">
        <f>SUM(D126:E126)</f>
        <v>3935</v>
      </c>
    </row>
    <row r="127" spans="1:6" ht="12.75">
      <c r="A127" s="7">
        <v>926</v>
      </c>
      <c r="B127" s="7">
        <v>92604</v>
      </c>
      <c r="C127" s="7">
        <v>4410</v>
      </c>
      <c r="D127" s="9">
        <v>8000</v>
      </c>
      <c r="E127" s="10">
        <v>-1301</v>
      </c>
      <c r="F127" s="11">
        <f>SUM(D127:E127)</f>
        <v>6699</v>
      </c>
    </row>
    <row r="128" spans="1:6" ht="12.75">
      <c r="A128" s="7">
        <v>926</v>
      </c>
      <c r="B128" s="7">
        <v>92604</v>
      </c>
      <c r="C128" s="7">
        <v>4420</v>
      </c>
      <c r="D128" s="9">
        <v>1000</v>
      </c>
      <c r="E128" s="10">
        <v>-1000</v>
      </c>
      <c r="F128" s="11">
        <f>SUM(D128:E128)</f>
        <v>0</v>
      </c>
    </row>
    <row r="129" spans="1:6" ht="12.75">
      <c r="A129" s="7">
        <v>926</v>
      </c>
      <c r="B129" s="7">
        <v>92604</v>
      </c>
      <c r="C129" s="7">
        <v>4430</v>
      </c>
      <c r="D129" s="9">
        <v>15000</v>
      </c>
      <c r="E129" s="10">
        <v>-1465</v>
      </c>
      <c r="F129" s="11">
        <f>SUM(D129:E129)</f>
        <v>13535</v>
      </c>
    </row>
    <row r="130" spans="1:6" ht="12.75">
      <c r="A130" s="7">
        <v>926</v>
      </c>
      <c r="B130" s="7">
        <v>92604</v>
      </c>
      <c r="C130" s="7">
        <v>4440</v>
      </c>
      <c r="D130" s="9">
        <v>17600</v>
      </c>
      <c r="E130" s="10">
        <v>-644</v>
      </c>
      <c r="F130" s="11">
        <f>SUM(D130:E130)</f>
        <v>16956</v>
      </c>
    </row>
    <row r="131" spans="1:6" ht="12.75">
      <c r="A131" s="7">
        <v>926</v>
      </c>
      <c r="B131" s="7">
        <v>92604</v>
      </c>
      <c r="C131" s="7">
        <v>4480</v>
      </c>
      <c r="D131" s="9">
        <v>35000</v>
      </c>
      <c r="E131" s="10">
        <v>-1560</v>
      </c>
      <c r="F131" s="11">
        <f>SUM(D131:E131)</f>
        <v>33440</v>
      </c>
    </row>
    <row r="132" spans="1:6" ht="12.75">
      <c r="A132" s="7">
        <v>926</v>
      </c>
      <c r="B132" s="7">
        <v>92604</v>
      </c>
      <c r="C132" s="7">
        <v>4530</v>
      </c>
      <c r="D132" s="9">
        <v>1000</v>
      </c>
      <c r="E132" s="10">
        <v>-973</v>
      </c>
      <c r="F132" s="11">
        <f>SUM(D132:E132)</f>
        <v>27</v>
      </c>
    </row>
    <row r="133" spans="1:6" ht="12.75">
      <c r="A133" s="14" t="s">
        <v>11</v>
      </c>
      <c r="B133" s="14"/>
      <c r="C133" s="14"/>
      <c r="D133" s="15">
        <f>SUM(D8:D132)</f>
        <v>13118276.39</v>
      </c>
      <c r="E133" s="15">
        <f>SUM(E8:E132)</f>
        <v>0</v>
      </c>
      <c r="F133" s="15">
        <f>SUM(F8:F132)</f>
        <v>13118276.39</v>
      </c>
    </row>
    <row r="134" spans="1:6" ht="12.75">
      <c r="A134" s="3"/>
      <c r="B134" s="3"/>
      <c r="C134" s="3"/>
      <c r="D134" s="6"/>
      <c r="E134" s="3"/>
      <c r="F134" s="6"/>
    </row>
    <row r="135" spans="1:6" ht="12.75">
      <c r="A135" s="3"/>
      <c r="B135" s="3"/>
      <c r="C135" s="3"/>
      <c r="D135" s="6"/>
      <c r="E135" s="3"/>
      <c r="F135" s="6"/>
    </row>
    <row r="136" spans="1:6" ht="12.75">
      <c r="A136" s="3"/>
      <c r="B136" s="3"/>
      <c r="C136" s="3"/>
      <c r="D136" s="6"/>
      <c r="E136" s="3"/>
      <c r="F136" s="6"/>
    </row>
    <row r="137" spans="1:6" ht="12.75">
      <c r="A137" s="3"/>
      <c r="B137" s="3"/>
      <c r="C137" s="3"/>
      <c r="D137" s="6"/>
      <c r="E137" s="3"/>
      <c r="F137" s="6"/>
    </row>
    <row r="138" spans="1:6" ht="12.75">
      <c r="A138" s="3"/>
      <c r="B138" s="3"/>
      <c r="C138" s="3"/>
      <c r="D138" s="6"/>
      <c r="E138" s="3"/>
      <c r="F138" s="6"/>
    </row>
    <row r="139" spans="1:6" ht="12.75">
      <c r="A139" s="3"/>
      <c r="B139" s="3"/>
      <c r="C139" s="3"/>
      <c r="D139" s="6"/>
      <c r="E139" s="3"/>
      <c r="F139" s="6"/>
    </row>
    <row r="140" spans="1:6" ht="12.75">
      <c r="A140" s="3"/>
      <c r="B140" s="3"/>
      <c r="C140" s="3"/>
      <c r="D140" s="6"/>
      <c r="E140" s="3"/>
      <c r="F140" s="6"/>
    </row>
  </sheetData>
  <sheetProtection selectLockedCells="1" selectUnlockedCells="1"/>
  <mergeCells count="1">
    <mergeCell ref="A133:C133"/>
  </mergeCells>
  <printOptions/>
  <pageMargins left="0.7875" right="0.7875" top="0.7875" bottom="0.7875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8"/>
  <sheetViews>
    <sheetView tabSelected="1" workbookViewId="0" topLeftCell="A9">
      <selection activeCell="Q25" sqref="Q25"/>
    </sheetView>
  </sheetViews>
  <sheetFormatPr defaultColWidth="9.140625" defaultRowHeight="12.75"/>
  <cols>
    <col min="1" max="1" width="4.421875" style="16" customWidth="1"/>
    <col min="2" max="2" width="5.140625" style="16" customWidth="1"/>
    <col min="3" max="3" width="6.421875" style="16" customWidth="1"/>
    <col min="4" max="4" width="3.28125" style="16" customWidth="1"/>
    <col min="5" max="5" width="36.57421875" style="16" customWidth="1"/>
    <col min="6" max="6" width="13.00390625" style="16" customWidth="1"/>
    <col min="7" max="7" width="12.421875" style="16" customWidth="1"/>
    <col min="8" max="8" width="11.7109375" style="16" customWidth="1"/>
    <col min="9" max="9" width="12.421875" style="16" customWidth="1"/>
    <col min="10" max="10" width="11.28125" style="16" customWidth="1"/>
    <col min="11" max="11" width="11.140625" style="17" customWidth="1"/>
    <col min="12" max="12" width="11.7109375" style="16" customWidth="1"/>
    <col min="13" max="13" width="12.28125" style="16" customWidth="1"/>
    <col min="14" max="14" width="13.8515625" style="16" customWidth="1"/>
    <col min="15" max="16" width="11.00390625" style="16" customWidth="1"/>
    <col min="17" max="17" width="13.00390625" style="16" customWidth="1"/>
    <col min="18" max="18" width="14.7109375" style="16" customWidth="1"/>
    <col min="19" max="16384" width="9.140625" style="16" customWidth="1"/>
  </cols>
  <sheetData>
    <row r="1" spans="1:18" ht="18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3" t="s">
        <v>12</v>
      </c>
      <c r="P1" s="18"/>
      <c r="Q1"/>
      <c r="R1" s="18"/>
    </row>
    <row r="2" spans="1:18" ht="18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5" t="s">
        <v>1</v>
      </c>
      <c r="P2" s="18"/>
      <c r="Q2"/>
      <c r="R2" s="18"/>
    </row>
    <row r="3" spans="1:18" ht="18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3" t="s">
        <v>2</v>
      </c>
      <c r="P3" s="18"/>
      <c r="Q3"/>
      <c r="R3" s="18"/>
    </row>
    <row r="4" spans="1:18" ht="18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3" t="s">
        <v>3</v>
      </c>
      <c r="P4" s="18"/>
      <c r="Q4"/>
      <c r="R4" s="18"/>
    </row>
    <row r="5" spans="1:18" ht="18" customHeight="1">
      <c r="A5" s="18" t="s">
        <v>13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spans="1:18" ht="10.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20"/>
      <c r="L6" s="19"/>
      <c r="M6" s="19"/>
      <c r="N6" s="19"/>
      <c r="O6" s="19"/>
      <c r="P6" s="19"/>
      <c r="Q6" s="21" t="s">
        <v>14</v>
      </c>
      <c r="R6"/>
    </row>
    <row r="7" spans="1:18" s="26" customFormat="1" ht="18" customHeight="1">
      <c r="A7" s="22" t="s">
        <v>15</v>
      </c>
      <c r="B7" s="22" t="s">
        <v>5</v>
      </c>
      <c r="C7" s="22" t="s">
        <v>16</v>
      </c>
      <c r="D7" s="22" t="s">
        <v>17</v>
      </c>
      <c r="E7" s="23" t="s">
        <v>18</v>
      </c>
      <c r="F7" s="24" t="s">
        <v>19</v>
      </c>
      <c r="G7" s="23" t="s">
        <v>20</v>
      </c>
      <c r="H7" s="23" t="s">
        <v>21</v>
      </c>
      <c r="I7" s="23" t="s">
        <v>22</v>
      </c>
      <c r="J7" s="23"/>
      <c r="K7" s="23"/>
      <c r="L7" s="23"/>
      <c r="M7" s="23"/>
      <c r="N7" s="23" t="s">
        <v>23</v>
      </c>
      <c r="O7" s="23"/>
      <c r="P7" s="23"/>
      <c r="Q7" s="23"/>
      <c r="R7" s="25"/>
    </row>
    <row r="8" spans="1:18" s="26" customFormat="1" ht="12.75" customHeight="1">
      <c r="A8" s="22"/>
      <c r="B8" s="22"/>
      <c r="C8" s="22"/>
      <c r="D8" s="22"/>
      <c r="E8" s="23" t="s">
        <v>18</v>
      </c>
      <c r="F8" s="24"/>
      <c r="G8" s="24"/>
      <c r="H8" s="24"/>
      <c r="I8" s="23" t="s">
        <v>24</v>
      </c>
      <c r="J8" s="23" t="s">
        <v>25</v>
      </c>
      <c r="K8" s="23"/>
      <c r="L8" s="23"/>
      <c r="M8" s="23"/>
      <c r="N8" s="23" t="s">
        <v>26</v>
      </c>
      <c r="O8" s="23" t="s">
        <v>25</v>
      </c>
      <c r="P8" s="23"/>
      <c r="Q8" s="23"/>
      <c r="R8" s="25"/>
    </row>
    <row r="9" spans="1:18" s="26" customFormat="1" ht="29.25" customHeight="1">
      <c r="A9" s="22"/>
      <c r="B9" s="22"/>
      <c r="C9" s="22"/>
      <c r="D9" s="22"/>
      <c r="E9" s="23"/>
      <c r="F9" s="24"/>
      <c r="G9" s="24"/>
      <c r="H9" s="24"/>
      <c r="I9" s="23"/>
      <c r="J9" s="23" t="s">
        <v>27</v>
      </c>
      <c r="K9" s="27" t="s">
        <v>28</v>
      </c>
      <c r="L9" s="27" t="s">
        <v>29</v>
      </c>
      <c r="M9" s="23" t="s">
        <v>30</v>
      </c>
      <c r="N9" s="23"/>
      <c r="O9" s="23" t="s">
        <v>27</v>
      </c>
      <c r="P9" s="23" t="s">
        <v>31</v>
      </c>
      <c r="Q9" s="23" t="s">
        <v>32</v>
      </c>
      <c r="R9" s="25"/>
    </row>
    <row r="10" spans="1:18" s="26" customFormat="1" ht="12.75">
      <c r="A10" s="22"/>
      <c r="B10" s="22"/>
      <c r="C10" s="22"/>
      <c r="D10" s="22"/>
      <c r="E10" s="23"/>
      <c r="F10" s="24"/>
      <c r="G10" s="24"/>
      <c r="H10" s="24"/>
      <c r="I10" s="23"/>
      <c r="J10" s="23"/>
      <c r="K10" s="27"/>
      <c r="L10" s="27"/>
      <c r="M10" s="23"/>
      <c r="N10" s="23"/>
      <c r="O10" s="23"/>
      <c r="P10" s="23"/>
      <c r="Q10" s="23"/>
      <c r="R10" s="25"/>
    </row>
    <row r="11" spans="1:18" s="26" customFormat="1" ht="35.25" customHeight="1">
      <c r="A11" s="22"/>
      <c r="B11" s="22"/>
      <c r="C11" s="22"/>
      <c r="D11" s="22"/>
      <c r="E11" s="23"/>
      <c r="F11" s="24"/>
      <c r="G11" s="24"/>
      <c r="H11" s="24"/>
      <c r="I11" s="23"/>
      <c r="J11" s="23"/>
      <c r="K11" s="27"/>
      <c r="L11" s="27"/>
      <c r="M11" s="23"/>
      <c r="N11" s="23"/>
      <c r="O11" s="23"/>
      <c r="P11" s="23"/>
      <c r="Q11" s="23"/>
      <c r="R11" s="25"/>
    </row>
    <row r="12" spans="1:18" ht="7.5" customHeight="1">
      <c r="A12" s="28">
        <v>1</v>
      </c>
      <c r="B12" s="28">
        <v>2</v>
      </c>
      <c r="C12" s="28">
        <v>3</v>
      </c>
      <c r="D12" s="28">
        <v>4</v>
      </c>
      <c r="E12" s="28">
        <v>5</v>
      </c>
      <c r="F12" s="28">
        <v>6</v>
      </c>
      <c r="G12" s="28">
        <v>7</v>
      </c>
      <c r="H12" s="28">
        <v>8</v>
      </c>
      <c r="I12" s="28">
        <v>9</v>
      </c>
      <c r="J12" s="28">
        <v>10</v>
      </c>
      <c r="K12" s="28">
        <v>11</v>
      </c>
      <c r="L12" s="28">
        <v>12</v>
      </c>
      <c r="M12" s="28">
        <v>13</v>
      </c>
      <c r="N12" s="28">
        <v>14</v>
      </c>
      <c r="O12" s="28">
        <v>15</v>
      </c>
      <c r="P12" s="28">
        <v>16</v>
      </c>
      <c r="Q12" s="28">
        <v>17</v>
      </c>
      <c r="R12" s="25"/>
    </row>
    <row r="13" spans="1:18" ht="12.75">
      <c r="A13" s="29">
        <v>1</v>
      </c>
      <c r="B13" s="30" t="s">
        <v>33</v>
      </c>
      <c r="C13" s="30" t="s">
        <v>34</v>
      </c>
      <c r="D13" s="31"/>
      <c r="E13" s="32" t="s">
        <v>35</v>
      </c>
      <c r="F13" s="33">
        <v>3260000</v>
      </c>
      <c r="G13" s="33">
        <v>672926</v>
      </c>
      <c r="H13" s="33">
        <f>SUM(I13,N13)</f>
        <v>2282854</v>
      </c>
      <c r="I13" s="34">
        <f>SUM(J13:M13)</f>
        <v>0</v>
      </c>
      <c r="J13" s="34"/>
      <c r="K13" s="34"/>
      <c r="L13" s="35"/>
      <c r="M13" s="34"/>
      <c r="N13" s="34">
        <f>SUM(O13:Q13)</f>
        <v>2282854</v>
      </c>
      <c r="O13" s="34">
        <v>942074</v>
      </c>
      <c r="P13" s="34"/>
      <c r="Q13" s="34">
        <v>1340780</v>
      </c>
      <c r="R13" s="25"/>
    </row>
    <row r="14" spans="1:18" ht="20.25" customHeight="1">
      <c r="A14" s="29">
        <v>2</v>
      </c>
      <c r="B14" s="30" t="s">
        <v>33</v>
      </c>
      <c r="C14" s="30" t="s">
        <v>34</v>
      </c>
      <c r="D14" s="31"/>
      <c r="E14" s="36" t="s">
        <v>36</v>
      </c>
      <c r="F14" s="33">
        <v>395000</v>
      </c>
      <c r="G14" s="35"/>
      <c r="H14" s="33">
        <f>SUM(I14,N14)</f>
        <v>395000</v>
      </c>
      <c r="I14" s="34">
        <f>SUM(J14:M14)</f>
        <v>395000</v>
      </c>
      <c r="J14" s="34"/>
      <c r="K14" s="34">
        <v>105000</v>
      </c>
      <c r="L14" s="35">
        <v>290000</v>
      </c>
      <c r="M14" s="34"/>
      <c r="N14" s="34">
        <f>SUM(O14:Q14)</f>
        <v>0</v>
      </c>
      <c r="O14" s="34"/>
      <c r="P14" s="34"/>
      <c r="Q14" s="34"/>
      <c r="R14" s="25"/>
    </row>
    <row r="15" spans="1:18" ht="20.25" customHeight="1">
      <c r="A15" s="29">
        <v>3</v>
      </c>
      <c r="B15" s="30" t="s">
        <v>33</v>
      </c>
      <c r="C15" s="30" t="s">
        <v>34</v>
      </c>
      <c r="D15" s="31"/>
      <c r="E15" s="36" t="s">
        <v>37</v>
      </c>
      <c r="F15" s="33">
        <v>6000000</v>
      </c>
      <c r="G15" s="33">
        <v>4051418</v>
      </c>
      <c r="H15" s="33">
        <f>SUM(I15,N15)</f>
        <v>1948582</v>
      </c>
      <c r="I15" s="34">
        <f>SUM(J15:M15)</f>
        <v>1948582</v>
      </c>
      <c r="J15" s="34">
        <f>603155-426000</f>
        <v>177155</v>
      </c>
      <c r="K15" s="34">
        <v>312511</v>
      </c>
      <c r="L15" s="34">
        <v>426000</v>
      </c>
      <c r="M15" s="37">
        <v>1032916</v>
      </c>
      <c r="N15" s="34">
        <f>SUM(O15:Q15)</f>
        <v>0</v>
      </c>
      <c r="O15" s="34"/>
      <c r="P15" s="34"/>
      <c r="Q15" s="34"/>
      <c r="R15" s="25"/>
    </row>
    <row r="16" spans="1:18" ht="20.25" customHeight="1">
      <c r="A16" s="29">
        <v>4</v>
      </c>
      <c r="B16" s="30" t="s">
        <v>33</v>
      </c>
      <c r="C16" s="30" t="s">
        <v>34</v>
      </c>
      <c r="D16" s="31"/>
      <c r="E16" s="36" t="s">
        <v>38</v>
      </c>
      <c r="F16" s="33">
        <v>15000</v>
      </c>
      <c r="G16" s="33"/>
      <c r="H16" s="33">
        <f>SUM(I16,N16)</f>
        <v>15000</v>
      </c>
      <c r="I16" s="34">
        <f>SUM(J16:M16)</f>
        <v>15000</v>
      </c>
      <c r="J16" s="34">
        <v>15000</v>
      </c>
      <c r="K16" s="34"/>
      <c r="L16" s="34"/>
      <c r="M16" s="37"/>
      <c r="N16" s="34">
        <f>SUM(O16:Q16)</f>
        <v>0</v>
      </c>
      <c r="O16" s="34"/>
      <c r="P16" s="34"/>
      <c r="Q16" s="34"/>
      <c r="R16" s="25"/>
    </row>
    <row r="17" spans="1:18" ht="12.75">
      <c r="A17" s="29">
        <v>5</v>
      </c>
      <c r="B17" s="30" t="s">
        <v>33</v>
      </c>
      <c r="C17" s="30" t="s">
        <v>34</v>
      </c>
      <c r="D17" s="31"/>
      <c r="E17" s="36" t="s">
        <v>39</v>
      </c>
      <c r="F17" s="33">
        <v>226000</v>
      </c>
      <c r="G17" s="35"/>
      <c r="H17" s="33">
        <f>SUM(I17,N17)</f>
        <v>226000</v>
      </c>
      <c r="I17" s="34">
        <f>SUM(J17:M17)</f>
        <v>226000</v>
      </c>
      <c r="J17" s="34">
        <v>226000</v>
      </c>
      <c r="K17" s="35"/>
      <c r="L17" s="35">
        <v>0</v>
      </c>
      <c r="M17" s="34"/>
      <c r="N17" s="34">
        <f>SUM(O17:Q17)</f>
        <v>0</v>
      </c>
      <c r="O17" s="34"/>
      <c r="P17" s="34"/>
      <c r="Q17" s="34"/>
      <c r="R17" s="25"/>
    </row>
    <row r="18" spans="1:18" ht="27.75" customHeight="1">
      <c r="A18" s="38" t="s">
        <v>40</v>
      </c>
      <c r="B18" s="38"/>
      <c r="C18" s="38"/>
      <c r="D18" s="38"/>
      <c r="E18" s="38"/>
      <c r="F18" s="39">
        <f>SUM(F13:F17)</f>
        <v>9896000</v>
      </c>
      <c r="G18" s="39">
        <f>SUM(G13:G17)</f>
        <v>4724344</v>
      </c>
      <c r="H18" s="39">
        <f>SUM(H13:H17)</f>
        <v>4867436</v>
      </c>
      <c r="I18" s="39">
        <f>SUM(I13:I17)</f>
        <v>2584582</v>
      </c>
      <c r="J18" s="39">
        <f>SUM(J13:J17)</f>
        <v>418155</v>
      </c>
      <c r="K18" s="39">
        <f>SUM(K13:K17)</f>
        <v>417511</v>
      </c>
      <c r="L18" s="39">
        <f>SUM(L13:L17)</f>
        <v>716000</v>
      </c>
      <c r="M18" s="39">
        <f>SUM(M13:M17)</f>
        <v>1032916</v>
      </c>
      <c r="N18" s="39">
        <f>SUM(N13:N17)</f>
        <v>2282854</v>
      </c>
      <c r="O18" s="39">
        <f>SUM(O13:O17)</f>
        <v>942074</v>
      </c>
      <c r="P18" s="39">
        <f>SUM(P13:P17)</f>
        <v>0</v>
      </c>
      <c r="Q18" s="39">
        <f>SUM(Q13:Q17)</f>
        <v>1340780</v>
      </c>
      <c r="R18" s="25"/>
    </row>
    <row r="19" spans="1:18" ht="27.75" customHeight="1">
      <c r="A19" s="29">
        <v>6</v>
      </c>
      <c r="B19" s="30" t="s">
        <v>41</v>
      </c>
      <c r="C19" s="30" t="s">
        <v>42</v>
      </c>
      <c r="D19" s="31"/>
      <c r="E19" s="36" t="s">
        <v>43</v>
      </c>
      <c r="F19" s="34">
        <v>480000</v>
      </c>
      <c r="G19" s="35"/>
      <c r="H19" s="33">
        <f>SUM(I19,N19)</f>
        <v>30000</v>
      </c>
      <c r="I19" s="34">
        <f>SUM(J19:M19)</f>
        <v>0</v>
      </c>
      <c r="J19" s="34"/>
      <c r="K19" s="34"/>
      <c r="L19" s="35"/>
      <c r="M19" s="34"/>
      <c r="N19" s="34">
        <f>SUM(O19:Q19)</f>
        <v>30000</v>
      </c>
      <c r="O19" s="34">
        <v>30000</v>
      </c>
      <c r="P19" s="34"/>
      <c r="Q19" s="34"/>
      <c r="R19" s="25"/>
    </row>
    <row r="20" spans="1:18" ht="27.75" customHeight="1">
      <c r="A20" s="29">
        <v>7</v>
      </c>
      <c r="B20" s="30" t="s">
        <v>41</v>
      </c>
      <c r="C20" s="30" t="s">
        <v>42</v>
      </c>
      <c r="D20" s="31"/>
      <c r="E20" s="36" t="s">
        <v>44</v>
      </c>
      <c r="F20" s="34">
        <v>200000</v>
      </c>
      <c r="G20" s="35"/>
      <c r="H20" s="33">
        <f>SUM(I20,N20)</f>
        <v>200000</v>
      </c>
      <c r="I20" s="34">
        <f>SUM(J20:M20)</f>
        <v>200000</v>
      </c>
      <c r="J20" s="34">
        <v>100000</v>
      </c>
      <c r="K20" s="34"/>
      <c r="L20" s="34">
        <v>100000</v>
      </c>
      <c r="M20" s="34"/>
      <c r="N20" s="34">
        <f>SUM(O20:Q20)</f>
        <v>0</v>
      </c>
      <c r="O20" s="34"/>
      <c r="P20" s="34"/>
      <c r="Q20" s="34"/>
      <c r="R20" s="25"/>
    </row>
    <row r="21" spans="1:18" ht="27.75" customHeight="1">
      <c r="A21" s="29">
        <v>8</v>
      </c>
      <c r="B21" s="30" t="s">
        <v>41</v>
      </c>
      <c r="C21" s="30" t="s">
        <v>42</v>
      </c>
      <c r="D21" s="31"/>
      <c r="E21" s="36" t="s">
        <v>45</v>
      </c>
      <c r="F21" s="34">
        <v>1717700</v>
      </c>
      <c r="G21" s="35"/>
      <c r="H21" s="33">
        <f>SUM(I21,N21)</f>
        <v>1387700</v>
      </c>
      <c r="I21" s="34">
        <f>SUM(J21:M21)</f>
        <v>1387700</v>
      </c>
      <c r="J21" s="34">
        <v>410000</v>
      </c>
      <c r="K21" s="34">
        <v>454000</v>
      </c>
      <c r="L21" s="35">
        <f>853700-340000+10000</f>
        <v>523700</v>
      </c>
      <c r="M21" s="34"/>
      <c r="N21" s="34">
        <f>SUM(O21:Q21)</f>
        <v>0</v>
      </c>
      <c r="O21" s="34"/>
      <c r="P21" s="34"/>
      <c r="Q21" s="34"/>
      <c r="R21" s="25"/>
    </row>
    <row r="22" spans="1:18" ht="27.75" customHeight="1">
      <c r="A22" s="29">
        <v>9</v>
      </c>
      <c r="B22" s="30" t="s">
        <v>41</v>
      </c>
      <c r="C22" s="30" t="s">
        <v>42</v>
      </c>
      <c r="D22" s="31"/>
      <c r="E22" s="36" t="s">
        <v>46</v>
      </c>
      <c r="F22" s="35">
        <v>160600</v>
      </c>
      <c r="G22" s="35">
        <v>127000</v>
      </c>
      <c r="H22" s="33">
        <f>SUM(I22,N22)</f>
        <v>33600</v>
      </c>
      <c r="I22" s="34">
        <f>SUM(J22:M22)</f>
        <v>33600</v>
      </c>
      <c r="J22" s="35"/>
      <c r="K22" s="34"/>
      <c r="L22" s="35">
        <v>33600</v>
      </c>
      <c r="M22" s="34"/>
      <c r="N22" s="34">
        <f>SUM(O22:Q22)</f>
        <v>0</v>
      </c>
      <c r="O22" s="34"/>
      <c r="P22" s="34"/>
      <c r="Q22" s="34"/>
      <c r="R22" s="25"/>
    </row>
    <row r="23" spans="1:19" ht="27.75" customHeight="1">
      <c r="A23" s="38" t="s">
        <v>47</v>
      </c>
      <c r="B23" s="38"/>
      <c r="C23" s="38"/>
      <c r="D23" s="38"/>
      <c r="E23" s="38"/>
      <c r="F23" s="39">
        <f>SUM(F19:F22)</f>
        <v>2558300</v>
      </c>
      <c r="G23" s="39">
        <f>SUM(G19:G22)</f>
        <v>127000</v>
      </c>
      <c r="H23" s="39">
        <f>SUM(H19:H22)</f>
        <v>1651300</v>
      </c>
      <c r="I23" s="39">
        <f>SUM(I19:I22)</f>
        <v>1621300</v>
      </c>
      <c r="J23" s="39">
        <f>SUM(J19:J22)</f>
        <v>510000</v>
      </c>
      <c r="K23" s="39">
        <f>SUM(K19:K22)</f>
        <v>454000</v>
      </c>
      <c r="L23" s="39">
        <f>SUM(L19:L22)</f>
        <v>657300</v>
      </c>
      <c r="M23" s="39">
        <f>SUM(M19:M22)</f>
        <v>0</v>
      </c>
      <c r="N23" s="39">
        <f>SUM(N19:N22)</f>
        <v>30000</v>
      </c>
      <c r="O23" s="39">
        <f>SUM(O19:O22)</f>
        <v>30000</v>
      </c>
      <c r="P23" s="39">
        <f>SUM(P19:P22)</f>
        <v>0</v>
      </c>
      <c r="Q23" s="39">
        <f>SUM(Q19:Q22)</f>
        <v>0</v>
      </c>
      <c r="R23" s="25"/>
      <c r="S23"/>
    </row>
    <row r="24" spans="1:19" ht="27.75" customHeight="1">
      <c r="A24" s="29">
        <v>10</v>
      </c>
      <c r="B24" s="30" t="s">
        <v>48</v>
      </c>
      <c r="C24" s="30" t="s">
        <v>49</v>
      </c>
      <c r="D24" s="31"/>
      <c r="E24" s="36" t="s">
        <v>50</v>
      </c>
      <c r="F24" s="40">
        <v>12725.43</v>
      </c>
      <c r="G24" s="35"/>
      <c r="H24" s="41">
        <f>SUM(I24,N24)</f>
        <v>12725.43</v>
      </c>
      <c r="I24" s="40">
        <f>SUM(J24:M24)</f>
        <v>12725.43</v>
      </c>
      <c r="J24" s="42">
        <v>1908.81</v>
      </c>
      <c r="K24" s="34"/>
      <c r="L24" s="42">
        <v>10816.62</v>
      </c>
      <c r="M24" s="34"/>
      <c r="N24" s="34">
        <f>SUM(O24:Q24)</f>
        <v>0</v>
      </c>
      <c r="O24" s="34"/>
      <c r="P24" s="34"/>
      <c r="Q24" s="34"/>
      <c r="R24" s="25"/>
      <c r="S24"/>
    </row>
    <row r="25" spans="1:19" ht="27.75" customHeight="1">
      <c r="A25" s="38" t="s">
        <v>51</v>
      </c>
      <c r="B25" s="38"/>
      <c r="C25" s="38"/>
      <c r="D25" s="38"/>
      <c r="E25" s="38"/>
      <c r="F25" s="39">
        <f>SUM(F24)</f>
        <v>12725.43</v>
      </c>
      <c r="G25" s="39">
        <f>SUM(G24)</f>
        <v>0</v>
      </c>
      <c r="H25" s="39">
        <f>SUM(H24)</f>
        <v>12725.43</v>
      </c>
      <c r="I25" s="39">
        <f>SUM(I24)</f>
        <v>12725.43</v>
      </c>
      <c r="J25" s="39">
        <f>SUM(J24)</f>
        <v>1908.81</v>
      </c>
      <c r="K25" s="39">
        <f>SUM(K24)</f>
        <v>0</v>
      </c>
      <c r="L25" s="39">
        <f>SUM(L24)</f>
        <v>10816.62</v>
      </c>
      <c r="M25" s="39">
        <f>SUM(M24)</f>
        <v>0</v>
      </c>
      <c r="N25" s="39">
        <f>SUM(N24)</f>
        <v>0</v>
      </c>
      <c r="O25" s="39">
        <f>SUM(O24)</f>
        <v>0</v>
      </c>
      <c r="P25" s="39">
        <f>SUM(P24)</f>
        <v>0</v>
      </c>
      <c r="Q25" s="39">
        <f>SUM(Q24)</f>
        <v>0</v>
      </c>
      <c r="R25" s="25"/>
      <c r="S25"/>
    </row>
    <row r="26" spans="1:18" ht="12.75">
      <c r="A26" s="29">
        <v>11</v>
      </c>
      <c r="B26" s="29">
        <v>700</v>
      </c>
      <c r="C26" s="29">
        <v>70005</v>
      </c>
      <c r="D26" s="31"/>
      <c r="E26" s="36" t="s">
        <v>52</v>
      </c>
      <c r="F26" s="37">
        <v>10223958</v>
      </c>
      <c r="G26" s="37">
        <v>5397813</v>
      </c>
      <c r="H26" s="33">
        <f>SUM(I26,N26)</f>
        <v>2339793</v>
      </c>
      <c r="I26" s="34">
        <f>SUM(J26:M26)</f>
        <v>0</v>
      </c>
      <c r="J26" s="34"/>
      <c r="K26" s="34"/>
      <c r="L26" s="35"/>
      <c r="M26" s="34"/>
      <c r="N26" s="34">
        <f>SUM(O26:Q26)</f>
        <v>2339793</v>
      </c>
      <c r="O26" s="34">
        <v>164359</v>
      </c>
      <c r="P26" s="34"/>
      <c r="Q26" s="34">
        <v>2175434</v>
      </c>
      <c r="R26" s="25"/>
    </row>
    <row r="27" spans="1:20" ht="12.75">
      <c r="A27" s="29">
        <v>12</v>
      </c>
      <c r="B27" s="29">
        <v>700</v>
      </c>
      <c r="C27" s="29">
        <v>70005</v>
      </c>
      <c r="D27" s="31"/>
      <c r="E27" s="36" t="s">
        <v>53</v>
      </c>
      <c r="F27" s="33">
        <v>6399574</v>
      </c>
      <c r="G27" s="33">
        <v>2500863</v>
      </c>
      <c r="H27" s="33">
        <f>SUM(I27,N27)</f>
        <v>2298444</v>
      </c>
      <c r="I27" s="34">
        <f>SUM(J27:M27)</f>
        <v>0</v>
      </c>
      <c r="J27" s="34"/>
      <c r="K27" s="34"/>
      <c r="L27" s="35"/>
      <c r="M27" s="34"/>
      <c r="N27" s="34">
        <f>SUM(O27:Q27)</f>
        <v>2298444</v>
      </c>
      <c r="O27" s="34">
        <v>162237</v>
      </c>
      <c r="P27" s="34"/>
      <c r="Q27" s="34">
        <v>2136207</v>
      </c>
      <c r="R27" s="25"/>
      <c r="T27"/>
    </row>
    <row r="28" spans="1:20" ht="12.75">
      <c r="A28" s="29">
        <v>13</v>
      </c>
      <c r="B28" s="29">
        <v>700</v>
      </c>
      <c r="C28" s="29">
        <v>70005</v>
      </c>
      <c r="D28" s="31"/>
      <c r="E28" s="36" t="s">
        <v>54</v>
      </c>
      <c r="F28" s="33">
        <v>23494437</v>
      </c>
      <c r="G28" s="33">
        <v>2508576</v>
      </c>
      <c r="H28" s="33">
        <f>SUM(I28,N28)</f>
        <v>13002397</v>
      </c>
      <c r="I28" s="34">
        <f>SUM(J28:M28)</f>
        <v>0</v>
      </c>
      <c r="J28" s="34"/>
      <c r="K28" s="34"/>
      <c r="L28" s="35"/>
      <c r="M28" s="34"/>
      <c r="N28" s="34">
        <f>SUM(O28:Q28)</f>
        <v>13002397</v>
      </c>
      <c r="O28" s="34">
        <v>1937844</v>
      </c>
      <c r="P28" s="34">
        <v>217573</v>
      </c>
      <c r="Q28" s="34">
        <v>10846980</v>
      </c>
      <c r="R28" s="25"/>
      <c r="T28"/>
    </row>
    <row r="29" spans="1:20" ht="20.25" customHeight="1">
      <c r="A29" s="29">
        <v>14</v>
      </c>
      <c r="B29" s="29">
        <v>700</v>
      </c>
      <c r="C29" s="29">
        <v>70005</v>
      </c>
      <c r="D29" s="31"/>
      <c r="E29" s="36" t="s">
        <v>55</v>
      </c>
      <c r="F29" s="33">
        <v>1036000</v>
      </c>
      <c r="G29" s="33">
        <v>51765</v>
      </c>
      <c r="H29" s="33">
        <f>SUM(I29,N29)</f>
        <v>984235</v>
      </c>
      <c r="I29" s="34">
        <f>SUM(J29:M29)</f>
        <v>984235</v>
      </c>
      <c r="J29" s="34">
        <v>448235</v>
      </c>
      <c r="K29" s="34">
        <v>36000</v>
      </c>
      <c r="L29" s="35"/>
      <c r="M29" s="34">
        <v>500000</v>
      </c>
      <c r="N29" s="34">
        <f>SUM(O29:Q29)</f>
        <v>0</v>
      </c>
      <c r="O29" s="34"/>
      <c r="P29" s="34"/>
      <c r="Q29" s="34"/>
      <c r="R29" s="25"/>
      <c r="T29"/>
    </row>
    <row r="30" spans="1:20" ht="20.25" customHeight="1">
      <c r="A30" s="29">
        <v>15</v>
      </c>
      <c r="B30" s="29">
        <v>700</v>
      </c>
      <c r="C30" s="29">
        <v>70005</v>
      </c>
      <c r="D30" s="31"/>
      <c r="E30" s="36" t="s">
        <v>56</v>
      </c>
      <c r="F30" s="33">
        <v>150000</v>
      </c>
      <c r="G30" s="33"/>
      <c r="H30" s="33">
        <f>SUM(I30,N30)</f>
        <v>150000</v>
      </c>
      <c r="I30" s="34">
        <f>SUM(J30:M30)</f>
        <v>150000</v>
      </c>
      <c r="J30" s="34">
        <v>150000</v>
      </c>
      <c r="K30" s="34"/>
      <c r="L30" s="35"/>
      <c r="M30" s="34"/>
      <c r="N30" s="34">
        <f>SUM(O30:Q30)</f>
        <v>0</v>
      </c>
      <c r="O30" s="34"/>
      <c r="P30" s="34"/>
      <c r="Q30" s="34"/>
      <c r="R30" s="25"/>
      <c r="T30"/>
    </row>
    <row r="31" spans="1:20" ht="12.75">
      <c r="A31" s="29">
        <v>16</v>
      </c>
      <c r="B31" s="29">
        <v>700</v>
      </c>
      <c r="C31" s="29">
        <v>70005</v>
      </c>
      <c r="D31" s="31"/>
      <c r="E31" s="36" t="s">
        <v>57</v>
      </c>
      <c r="F31" s="33">
        <v>343500</v>
      </c>
      <c r="G31" s="33"/>
      <c r="H31" s="33">
        <f>SUM(I31,N31)</f>
        <v>343500</v>
      </c>
      <c r="I31" s="34">
        <f>SUM(J31:M31)</f>
        <v>343500</v>
      </c>
      <c r="J31" s="34">
        <v>343500</v>
      </c>
      <c r="K31" s="34"/>
      <c r="L31" s="35"/>
      <c r="M31" s="34"/>
      <c r="N31" s="34">
        <f>SUM(O31:Q31)</f>
        <v>0</v>
      </c>
      <c r="O31" s="34"/>
      <c r="P31" s="34"/>
      <c r="Q31" s="34"/>
      <c r="R31" s="25"/>
      <c r="T31"/>
    </row>
    <row r="32" spans="1:20" ht="21.75" customHeight="1">
      <c r="A32" s="29">
        <v>17</v>
      </c>
      <c r="B32" s="29">
        <v>700</v>
      </c>
      <c r="C32" s="29">
        <v>70005</v>
      </c>
      <c r="D32" s="31"/>
      <c r="E32" s="36" t="s">
        <v>58</v>
      </c>
      <c r="F32" s="33">
        <v>860000</v>
      </c>
      <c r="G32" s="33"/>
      <c r="H32" s="33">
        <f>SUM(I32,N32)</f>
        <v>480000</v>
      </c>
      <c r="I32" s="34">
        <f>SUM(J32:M32)</f>
        <v>0</v>
      </c>
      <c r="J32" s="34"/>
      <c r="K32" s="37"/>
      <c r="L32" s="35"/>
      <c r="M32" s="37"/>
      <c r="N32" s="34">
        <f>SUM(O32:Q32)</f>
        <v>480000</v>
      </c>
      <c r="O32" s="34">
        <v>80000</v>
      </c>
      <c r="P32" s="34"/>
      <c r="Q32" s="34">
        <v>400000</v>
      </c>
      <c r="R32" s="25"/>
      <c r="T32"/>
    </row>
    <row r="33" spans="1:20" ht="27.75" customHeight="1">
      <c r="A33" s="38" t="s">
        <v>59</v>
      </c>
      <c r="B33" s="38"/>
      <c r="C33" s="38"/>
      <c r="D33" s="38"/>
      <c r="E33" s="38"/>
      <c r="F33" s="39">
        <f>SUM(F26:F32)</f>
        <v>42507469</v>
      </c>
      <c r="G33" s="39">
        <f>SUM(G26:G32)</f>
        <v>10459017</v>
      </c>
      <c r="H33" s="39">
        <f>SUM(H26:H32)</f>
        <v>19598369</v>
      </c>
      <c r="I33" s="39">
        <f>SUM(I26:I32)</f>
        <v>1477735</v>
      </c>
      <c r="J33" s="39">
        <f>SUM(J26:J32)</f>
        <v>941735</v>
      </c>
      <c r="K33" s="39">
        <f>SUM(K26:K32)</f>
        <v>36000</v>
      </c>
      <c r="L33" s="39">
        <f>SUM(L26:L32)</f>
        <v>0</v>
      </c>
      <c r="M33" s="39">
        <f>SUM(M26:M32)</f>
        <v>500000</v>
      </c>
      <c r="N33" s="39">
        <f>SUM(N26:N32)</f>
        <v>18120634</v>
      </c>
      <c r="O33" s="39">
        <f>SUM(O26:O32)</f>
        <v>2344440</v>
      </c>
      <c r="P33" s="39">
        <f>SUM(P26:P32)</f>
        <v>217573</v>
      </c>
      <c r="Q33" s="39">
        <f>SUM(Q26:Q32)</f>
        <v>15558621</v>
      </c>
      <c r="R33" s="25"/>
      <c r="T33"/>
    </row>
    <row r="34" spans="1:20" ht="20.25" customHeight="1">
      <c r="A34" s="29">
        <v>18</v>
      </c>
      <c r="B34" s="29">
        <v>710</v>
      </c>
      <c r="C34" s="29">
        <v>71035</v>
      </c>
      <c r="D34" s="31"/>
      <c r="E34" s="36" t="s">
        <v>60</v>
      </c>
      <c r="F34" s="43">
        <v>4000000</v>
      </c>
      <c r="G34" s="43"/>
      <c r="H34" s="33">
        <f>SUM(I34,N34)</f>
        <v>1560000</v>
      </c>
      <c r="I34" s="34">
        <f>SUM(J34:M34)</f>
        <v>0</v>
      </c>
      <c r="J34" s="34"/>
      <c r="K34" s="34"/>
      <c r="L34" s="34"/>
      <c r="M34" s="34"/>
      <c r="N34" s="34">
        <f>SUM(O34:Q34)</f>
        <v>1560000</v>
      </c>
      <c r="O34" s="34">
        <f>485298+800000-80000+80000</f>
        <v>1285298</v>
      </c>
      <c r="P34" s="34">
        <v>274702</v>
      </c>
      <c r="Q34" s="34"/>
      <c r="R34" s="25"/>
      <c r="T34"/>
    </row>
    <row r="35" spans="1:20" ht="20.25" customHeight="1">
      <c r="A35" s="29">
        <v>19</v>
      </c>
      <c r="B35" s="29">
        <v>710</v>
      </c>
      <c r="C35" s="29">
        <v>71035</v>
      </c>
      <c r="D35" s="31"/>
      <c r="E35" s="36" t="s">
        <v>61</v>
      </c>
      <c r="F35" s="43">
        <v>200000</v>
      </c>
      <c r="G35" s="43"/>
      <c r="H35" s="33">
        <f>SUM(I35,N35)</f>
        <v>280000</v>
      </c>
      <c r="I35" s="34">
        <f>SUM(J35:M35)</f>
        <v>280000</v>
      </c>
      <c r="J35" s="34">
        <f>200000+80000</f>
        <v>280000</v>
      </c>
      <c r="K35" s="34"/>
      <c r="L35" s="34"/>
      <c r="M35" s="34"/>
      <c r="N35" s="34">
        <f>SUM(O35:Q35)</f>
        <v>0</v>
      </c>
      <c r="O35" s="34"/>
      <c r="P35" s="34"/>
      <c r="Q35" s="34"/>
      <c r="R35" s="25"/>
      <c r="T35"/>
    </row>
    <row r="36" spans="1:20" ht="27.75" customHeight="1">
      <c r="A36" s="38" t="s">
        <v>62</v>
      </c>
      <c r="B36" s="38"/>
      <c r="C36" s="38"/>
      <c r="D36" s="38"/>
      <c r="E36" s="38"/>
      <c r="F36" s="39">
        <f>SUM(F34:F35)</f>
        <v>4200000</v>
      </c>
      <c r="G36" s="39">
        <f>SUM(G34:G35)</f>
        <v>0</v>
      </c>
      <c r="H36" s="39">
        <f>SUM(H34:H35)</f>
        <v>1840000</v>
      </c>
      <c r="I36" s="39">
        <f>SUM(I34:I35)</f>
        <v>280000</v>
      </c>
      <c r="J36" s="39">
        <f>SUM(J34:J35)</f>
        <v>280000</v>
      </c>
      <c r="K36" s="39">
        <f>SUM(K34:K35)</f>
        <v>0</v>
      </c>
      <c r="L36" s="39">
        <f>SUM(L34:L35)</f>
        <v>0</v>
      </c>
      <c r="M36" s="39">
        <f>SUM(M34:M35)</f>
        <v>0</v>
      </c>
      <c r="N36" s="39">
        <f>SUM(N34:N35)</f>
        <v>1560000</v>
      </c>
      <c r="O36" s="39">
        <f>SUM(O34:O35)</f>
        <v>1285298</v>
      </c>
      <c r="P36" s="39">
        <f>SUM(P34:P35)</f>
        <v>274702</v>
      </c>
      <c r="Q36" s="39">
        <f>SUM(Q34:Q35)</f>
        <v>0</v>
      </c>
      <c r="R36" s="25"/>
      <c r="T36"/>
    </row>
    <row r="37" spans="1:20" ht="27.75" customHeight="1">
      <c r="A37" s="29">
        <v>20</v>
      </c>
      <c r="B37" s="29">
        <v>750</v>
      </c>
      <c r="C37" s="29">
        <v>75023</v>
      </c>
      <c r="D37" s="29"/>
      <c r="E37" s="44" t="s">
        <v>63</v>
      </c>
      <c r="F37" s="34">
        <v>110000</v>
      </c>
      <c r="G37" s="34"/>
      <c r="H37" s="33">
        <f>SUM(I37,N37)</f>
        <v>110000</v>
      </c>
      <c r="I37" s="34">
        <f>SUM(J37:M37)</f>
        <v>110000</v>
      </c>
      <c r="J37" s="34">
        <v>110000</v>
      </c>
      <c r="K37" s="34"/>
      <c r="L37" s="34"/>
      <c r="M37" s="34"/>
      <c r="N37" s="34"/>
      <c r="O37" s="34"/>
      <c r="P37" s="34"/>
      <c r="Q37" s="34"/>
      <c r="R37" s="25"/>
      <c r="T37"/>
    </row>
    <row r="38" spans="1:20" ht="27.75" customHeight="1">
      <c r="A38" s="29">
        <v>21</v>
      </c>
      <c r="B38" s="29">
        <v>750</v>
      </c>
      <c r="C38" s="29">
        <v>75023</v>
      </c>
      <c r="D38" s="29"/>
      <c r="E38" s="44" t="s">
        <v>64</v>
      </c>
      <c r="F38" s="34">
        <v>20000</v>
      </c>
      <c r="G38" s="34"/>
      <c r="H38" s="33">
        <f>SUM(I38,N38)</f>
        <v>20000</v>
      </c>
      <c r="I38" s="34">
        <f>SUM(J38:M38)</f>
        <v>20000</v>
      </c>
      <c r="J38" s="34">
        <v>20000</v>
      </c>
      <c r="K38" s="34"/>
      <c r="L38" s="34"/>
      <c r="M38" s="34"/>
      <c r="N38" s="34"/>
      <c r="O38" s="34"/>
      <c r="P38" s="34"/>
      <c r="Q38" s="34"/>
      <c r="R38" s="25"/>
      <c r="T38"/>
    </row>
    <row r="39" spans="1:20" ht="27.75" customHeight="1">
      <c r="A39" s="38" t="s">
        <v>65</v>
      </c>
      <c r="B39" s="38"/>
      <c r="C39" s="38"/>
      <c r="D39" s="38"/>
      <c r="E39" s="38"/>
      <c r="F39" s="39">
        <f>SUM(F37:F38)</f>
        <v>130000</v>
      </c>
      <c r="G39" s="39">
        <f>SUM(G37:G38)</f>
        <v>0</v>
      </c>
      <c r="H39" s="39">
        <f>SUM(H37:H38)</f>
        <v>130000</v>
      </c>
      <c r="I39" s="39">
        <f>SUM(I37:I38)</f>
        <v>130000</v>
      </c>
      <c r="J39" s="39">
        <f>SUM(J37:J38)</f>
        <v>130000</v>
      </c>
      <c r="K39" s="39">
        <f>SUM(K37:K38)</f>
        <v>0</v>
      </c>
      <c r="L39" s="39">
        <f>SUM(L37:L38)</f>
        <v>0</v>
      </c>
      <c r="M39" s="39">
        <f>SUM(M37:M38)</f>
        <v>0</v>
      </c>
      <c r="N39" s="39">
        <f>SUM(N37:N38)</f>
        <v>0</v>
      </c>
      <c r="O39" s="39">
        <f>SUM(O37:O38)</f>
        <v>0</v>
      </c>
      <c r="P39" s="39">
        <f>SUM(P37:P38)</f>
        <v>0</v>
      </c>
      <c r="Q39" s="39">
        <f>SUM(Q37:Q38)</f>
        <v>0</v>
      </c>
      <c r="R39" s="25"/>
      <c r="T39"/>
    </row>
    <row r="40" spans="1:20" ht="27.75" customHeight="1">
      <c r="A40" s="29">
        <v>22</v>
      </c>
      <c r="B40" s="29">
        <v>754</v>
      </c>
      <c r="C40" s="29">
        <v>75412</v>
      </c>
      <c r="D40" s="29"/>
      <c r="E40" s="44" t="s">
        <v>66</v>
      </c>
      <c r="F40" s="34">
        <v>15000</v>
      </c>
      <c r="G40" s="34"/>
      <c r="H40" s="33">
        <f>SUM(I40,N40)</f>
        <v>15000</v>
      </c>
      <c r="I40" s="34">
        <f>SUM(J40:M40)</f>
        <v>15000</v>
      </c>
      <c r="J40" s="34">
        <v>15000</v>
      </c>
      <c r="K40" s="34"/>
      <c r="L40" s="34"/>
      <c r="M40" s="34"/>
      <c r="N40" s="34"/>
      <c r="O40" s="34"/>
      <c r="P40" s="34"/>
      <c r="Q40" s="34"/>
      <c r="R40" s="25"/>
      <c r="T40"/>
    </row>
    <row r="41" spans="1:20" ht="27.75" customHeight="1">
      <c r="A41" s="29">
        <v>23</v>
      </c>
      <c r="B41" s="29">
        <v>754</v>
      </c>
      <c r="C41" s="29">
        <v>75421</v>
      </c>
      <c r="D41" s="29"/>
      <c r="E41" s="44" t="s">
        <v>67</v>
      </c>
      <c r="F41" s="34">
        <v>200000</v>
      </c>
      <c r="G41" s="34"/>
      <c r="H41" s="33">
        <f>SUM(I41,N41)</f>
        <v>200000</v>
      </c>
      <c r="I41" s="34">
        <f>SUM(J41:M41)</f>
        <v>200000</v>
      </c>
      <c r="J41" s="34">
        <v>60000</v>
      </c>
      <c r="K41" s="34"/>
      <c r="L41" s="34">
        <v>140000</v>
      </c>
      <c r="M41" s="34"/>
      <c r="N41" s="34"/>
      <c r="O41" s="34"/>
      <c r="P41" s="34"/>
      <c r="Q41" s="34"/>
      <c r="R41" s="25"/>
      <c r="T41"/>
    </row>
    <row r="42" spans="1:20" ht="27.75" customHeight="1">
      <c r="A42" s="38" t="s">
        <v>68</v>
      </c>
      <c r="B42" s="38"/>
      <c r="C42" s="38"/>
      <c r="D42" s="38"/>
      <c r="E42" s="38"/>
      <c r="F42" s="39">
        <f>SUM(F40:F41)</f>
        <v>215000</v>
      </c>
      <c r="G42" s="39">
        <f>SUM(G40:G41)</f>
        <v>0</v>
      </c>
      <c r="H42" s="39">
        <f>SUM(H40:H41)</f>
        <v>215000</v>
      </c>
      <c r="I42" s="39">
        <f>SUM(I40:I41)</f>
        <v>215000</v>
      </c>
      <c r="J42" s="39">
        <f>SUM(J40:J41)</f>
        <v>75000</v>
      </c>
      <c r="K42" s="39">
        <f>SUM(K40:K41)</f>
        <v>0</v>
      </c>
      <c r="L42" s="39">
        <f>SUM(L40:L41)</f>
        <v>140000</v>
      </c>
      <c r="M42" s="39">
        <f>SUM(M40:M41)</f>
        <v>0</v>
      </c>
      <c r="N42" s="39">
        <f>SUM(N40:N41)</f>
        <v>0</v>
      </c>
      <c r="O42" s="39">
        <f>SUM(O40:O41)</f>
        <v>0</v>
      </c>
      <c r="P42" s="39">
        <f>SUM(P40:P41)</f>
        <v>0</v>
      </c>
      <c r="Q42" s="39">
        <f>SUM(Q40:Q41)</f>
        <v>0</v>
      </c>
      <c r="R42" s="25"/>
      <c r="T42"/>
    </row>
    <row r="43" spans="1:20" ht="27.75" customHeight="1">
      <c r="A43" s="29">
        <v>24</v>
      </c>
      <c r="B43" s="29">
        <v>801</v>
      </c>
      <c r="C43" s="29">
        <v>80101</v>
      </c>
      <c r="D43" s="38"/>
      <c r="E43" s="45" t="s">
        <v>69</v>
      </c>
      <c r="F43" s="34">
        <v>180000</v>
      </c>
      <c r="G43" s="34"/>
      <c r="H43" s="33">
        <f>SUM(I43,N43)</f>
        <v>180000</v>
      </c>
      <c r="I43" s="34">
        <f>SUM(J43:M43)</f>
        <v>180000</v>
      </c>
      <c r="J43" s="34">
        <v>180000</v>
      </c>
      <c r="K43" s="39"/>
      <c r="L43" s="39"/>
      <c r="M43" s="39"/>
      <c r="N43" s="34">
        <f>SUM(O43:Q43)</f>
        <v>0</v>
      </c>
      <c r="O43" s="39"/>
      <c r="P43" s="39"/>
      <c r="Q43" s="39"/>
      <c r="R43" s="25"/>
      <c r="T43"/>
    </row>
    <row r="44" spans="1:20" ht="27.75" customHeight="1">
      <c r="A44" s="29">
        <v>25</v>
      </c>
      <c r="B44" s="29">
        <v>801</v>
      </c>
      <c r="C44" s="29">
        <v>80104</v>
      </c>
      <c r="D44" s="38"/>
      <c r="E44" s="45" t="s">
        <v>70</v>
      </c>
      <c r="F44" s="34">
        <v>4462</v>
      </c>
      <c r="G44" s="34"/>
      <c r="H44" s="33">
        <f>SUM(I44,N44)</f>
        <v>4462</v>
      </c>
      <c r="I44" s="34">
        <f>SUM(J44:M44)</f>
        <v>4462</v>
      </c>
      <c r="J44" s="34">
        <v>4462</v>
      </c>
      <c r="K44" s="39"/>
      <c r="L44" s="39"/>
      <c r="M44" s="39"/>
      <c r="N44" s="34">
        <f>SUM(O44:Q44)</f>
        <v>0</v>
      </c>
      <c r="O44" s="39"/>
      <c r="P44" s="39"/>
      <c r="Q44" s="39"/>
      <c r="R44" s="25"/>
      <c r="T44"/>
    </row>
    <row r="45" spans="1:20" ht="27.75" customHeight="1">
      <c r="A45" s="38" t="s">
        <v>71</v>
      </c>
      <c r="B45" s="38"/>
      <c r="C45" s="38"/>
      <c r="D45" s="38"/>
      <c r="E45" s="38"/>
      <c r="F45" s="39">
        <f>SUM(F43:F44)</f>
        <v>184462</v>
      </c>
      <c r="G45" s="39">
        <f>SUM(G43:G44)</f>
        <v>0</v>
      </c>
      <c r="H45" s="39">
        <f>SUM(H43:H44)</f>
        <v>184462</v>
      </c>
      <c r="I45" s="39">
        <f>SUM(I43:I44)</f>
        <v>184462</v>
      </c>
      <c r="J45" s="39">
        <f>SUM(J43:J44)</f>
        <v>184462</v>
      </c>
      <c r="K45" s="39">
        <f>SUM(K43:K44)</f>
        <v>0</v>
      </c>
      <c r="L45" s="39">
        <f>SUM(L43:L44)</f>
        <v>0</v>
      </c>
      <c r="M45" s="39">
        <f>SUM(M43:M44)</f>
        <v>0</v>
      </c>
      <c r="N45" s="39">
        <f>SUM(N43:N44)</f>
        <v>0</v>
      </c>
      <c r="O45" s="39">
        <f>SUM(O43:O44)</f>
        <v>0</v>
      </c>
      <c r="P45" s="39">
        <f>SUM(P43:P44)</f>
        <v>0</v>
      </c>
      <c r="Q45" s="39">
        <f>SUM(Q43:Q44)</f>
        <v>0</v>
      </c>
      <c r="R45" s="25"/>
      <c r="T45"/>
    </row>
    <row r="46" spans="1:18" ht="12.75">
      <c r="A46" s="29">
        <v>26</v>
      </c>
      <c r="B46" s="29">
        <v>900</v>
      </c>
      <c r="C46" s="29">
        <v>90001</v>
      </c>
      <c r="D46" s="29"/>
      <c r="E46" s="44" t="s">
        <v>72</v>
      </c>
      <c r="F46" s="33">
        <v>200000</v>
      </c>
      <c r="G46" s="35"/>
      <c r="H46" s="33">
        <f>SUM(I46,N46)</f>
        <v>200000</v>
      </c>
      <c r="I46" s="34">
        <f>SUM(J46:M46)</f>
        <v>200000</v>
      </c>
      <c r="J46" s="34">
        <v>200000</v>
      </c>
      <c r="K46" s="34"/>
      <c r="L46" s="34">
        <v>0</v>
      </c>
      <c r="M46" s="34"/>
      <c r="N46" s="34">
        <f>SUM(O46:Q46)</f>
        <v>0</v>
      </c>
      <c r="O46" s="34"/>
      <c r="P46" s="34"/>
      <c r="Q46" s="34"/>
      <c r="R46" s="25"/>
    </row>
    <row r="47" spans="1:18" ht="20.25" customHeight="1">
      <c r="A47" s="29">
        <v>27</v>
      </c>
      <c r="B47" s="29">
        <v>900</v>
      </c>
      <c r="C47" s="29">
        <v>90001</v>
      </c>
      <c r="D47" s="31"/>
      <c r="E47" s="36" t="s">
        <v>73</v>
      </c>
      <c r="F47" s="43">
        <v>4351456</v>
      </c>
      <c r="G47" s="35"/>
      <c r="H47" s="33">
        <f>SUM(I47,N47)</f>
        <v>2175728</v>
      </c>
      <c r="I47" s="34">
        <f>SUM(J47:M47)</f>
        <v>0</v>
      </c>
      <c r="J47" s="34"/>
      <c r="K47" s="34"/>
      <c r="L47" s="34"/>
      <c r="M47" s="34"/>
      <c r="N47" s="34">
        <f>SUM(O47:Q47)</f>
        <v>2175728</v>
      </c>
      <c r="O47" s="34">
        <v>217573</v>
      </c>
      <c r="P47" s="34"/>
      <c r="Q47" s="34">
        <v>1958155</v>
      </c>
      <c r="R47" s="25"/>
    </row>
    <row r="48" spans="1:18" ht="12.75">
      <c r="A48" s="29">
        <v>28</v>
      </c>
      <c r="B48" s="29">
        <v>900</v>
      </c>
      <c r="C48" s="29">
        <v>90015</v>
      </c>
      <c r="D48" s="31"/>
      <c r="E48" s="36" t="s">
        <v>74</v>
      </c>
      <c r="F48" s="43">
        <v>561893</v>
      </c>
      <c r="G48" s="43">
        <v>361783</v>
      </c>
      <c r="H48" s="33">
        <f>SUM(I48,N48)</f>
        <v>200000</v>
      </c>
      <c r="I48" s="34">
        <f>SUM(J48:M48)</f>
        <v>200000</v>
      </c>
      <c r="J48" s="34"/>
      <c r="K48" s="34">
        <v>200000</v>
      </c>
      <c r="L48" s="34"/>
      <c r="M48" s="34"/>
      <c r="N48" s="34">
        <f>SUM(O48:Q48)</f>
        <v>0</v>
      </c>
      <c r="O48" s="34"/>
      <c r="P48" s="34"/>
      <c r="Q48" s="34"/>
      <c r="R48" s="25"/>
    </row>
    <row r="49" spans="1:18" ht="22.5" customHeight="1">
      <c r="A49" s="29">
        <v>29</v>
      </c>
      <c r="B49" s="29">
        <v>900</v>
      </c>
      <c r="C49" s="29">
        <v>90095</v>
      </c>
      <c r="D49" s="31"/>
      <c r="E49" s="36" t="s">
        <v>75</v>
      </c>
      <c r="F49" s="43">
        <v>7031721</v>
      </c>
      <c r="G49" s="35"/>
      <c r="H49" s="33">
        <f>SUM(I49,N49)</f>
        <v>4500641</v>
      </c>
      <c r="I49" s="34">
        <f>SUM(J49:M49)</f>
        <v>0</v>
      </c>
      <c r="J49" s="34"/>
      <c r="K49" s="34"/>
      <c r="L49" s="34"/>
      <c r="M49" s="34"/>
      <c r="N49" s="34">
        <f>SUM(O49:Q49)</f>
        <v>4500641</v>
      </c>
      <c r="O49" s="34"/>
      <c r="P49" s="34">
        <v>900128</v>
      </c>
      <c r="Q49" s="34">
        <v>3600513</v>
      </c>
      <c r="R49" s="25"/>
    </row>
    <row r="50" spans="1:18" ht="27.75" customHeight="1">
      <c r="A50" s="38" t="s">
        <v>76</v>
      </c>
      <c r="B50" s="38"/>
      <c r="C50" s="38"/>
      <c r="D50" s="38"/>
      <c r="E50" s="38"/>
      <c r="F50" s="39">
        <f>SUM(F46:F49)</f>
        <v>12145070</v>
      </c>
      <c r="G50" s="39">
        <f>SUM(G46:G49)</f>
        <v>361783</v>
      </c>
      <c r="H50" s="39">
        <f>SUM(H46:H49)</f>
        <v>7076369</v>
      </c>
      <c r="I50" s="39">
        <f>SUM(I46:I49)</f>
        <v>400000</v>
      </c>
      <c r="J50" s="39">
        <f>SUM(J46:J49)</f>
        <v>200000</v>
      </c>
      <c r="K50" s="39">
        <f>SUM(K46:K49)</f>
        <v>200000</v>
      </c>
      <c r="L50" s="39">
        <f>SUM(L46:L49)</f>
        <v>0</v>
      </c>
      <c r="M50" s="39">
        <f>SUM(M46:M49)</f>
        <v>0</v>
      </c>
      <c r="N50" s="39">
        <f>SUM(N46:N49)</f>
        <v>6676369</v>
      </c>
      <c r="O50" s="39">
        <f>SUM(O46:O49)</f>
        <v>217573</v>
      </c>
      <c r="P50" s="39">
        <f>SUM(P46:P49)</f>
        <v>900128</v>
      </c>
      <c r="Q50" s="39">
        <f>SUM(Q46:Q49)</f>
        <v>5558668</v>
      </c>
      <c r="R50" s="25"/>
    </row>
    <row r="51" spans="1:18" ht="27.75" customHeight="1">
      <c r="A51" s="29">
        <v>30</v>
      </c>
      <c r="B51" s="29">
        <v>926</v>
      </c>
      <c r="C51" s="29">
        <v>92695</v>
      </c>
      <c r="D51" s="31"/>
      <c r="E51" s="36" t="s">
        <v>77</v>
      </c>
      <c r="F51" s="43">
        <f>SUM(I51)</f>
        <v>500000</v>
      </c>
      <c r="G51" s="35"/>
      <c r="H51" s="33">
        <f>SUM(I51,N51)</f>
        <v>500000</v>
      </c>
      <c r="I51" s="34">
        <f>SUM(J51,L51)</f>
        <v>500000</v>
      </c>
      <c r="J51" s="34">
        <v>300000</v>
      </c>
      <c r="K51" s="34"/>
      <c r="L51" s="34">
        <v>200000</v>
      </c>
      <c r="M51" s="34"/>
      <c r="N51" s="34"/>
      <c r="O51" s="34"/>
      <c r="P51" s="34"/>
      <c r="Q51" s="34"/>
      <c r="R51" s="25"/>
    </row>
    <row r="52" spans="1:18" ht="27.75" customHeight="1">
      <c r="A52" s="38" t="s">
        <v>78</v>
      </c>
      <c r="B52" s="38"/>
      <c r="C52" s="38"/>
      <c r="D52" s="38"/>
      <c r="E52" s="38"/>
      <c r="F52" s="39">
        <f>SUM(F51)</f>
        <v>500000</v>
      </c>
      <c r="G52" s="39">
        <f>SUM(G51)</f>
        <v>0</v>
      </c>
      <c r="H52" s="39">
        <f>SUM(H51)</f>
        <v>500000</v>
      </c>
      <c r="I52" s="39">
        <f>SUM(I51)</f>
        <v>500000</v>
      </c>
      <c r="J52" s="39">
        <f>SUM(J51)</f>
        <v>300000</v>
      </c>
      <c r="K52" s="39">
        <f>SUM(K51)</f>
        <v>0</v>
      </c>
      <c r="L52" s="39">
        <f>SUM(L51)</f>
        <v>200000</v>
      </c>
      <c r="M52" s="39">
        <f>SUM(M51)</f>
        <v>0</v>
      </c>
      <c r="N52" s="39">
        <f>SUM(N51)</f>
        <v>0</v>
      </c>
      <c r="O52" s="39">
        <f>SUM(O51)</f>
        <v>0</v>
      </c>
      <c r="P52" s="39">
        <f>SUM(P51)</f>
        <v>0</v>
      </c>
      <c r="Q52" s="39">
        <f>SUM(Q51)</f>
        <v>0</v>
      </c>
      <c r="R52" s="25"/>
    </row>
    <row r="53" spans="1:18" ht="27.75" customHeight="1">
      <c r="A53" s="46" t="s">
        <v>79</v>
      </c>
      <c r="B53" s="46"/>
      <c r="C53" s="46"/>
      <c r="D53" s="46"/>
      <c r="E53" s="46"/>
      <c r="F53" s="47">
        <f>SUM(F52,F50,F45,F42,F39,F36,F33,F25,F23,F18)</f>
        <v>72349026.43</v>
      </c>
      <c r="G53" s="47">
        <f>SUM(G52,G50,G45,G42,G39,G36,G33,G25,G23,G18)</f>
        <v>15672144</v>
      </c>
      <c r="H53" s="47">
        <f>SUM(H52,H50,H45,H42,H39,H36,H33,H25,H23,H18)</f>
        <v>36075661.43</v>
      </c>
      <c r="I53" s="47">
        <f>SUM(I52,I50,I45,I42,I39,I36,I33,I25,I23,I18)</f>
        <v>7405804.43</v>
      </c>
      <c r="J53" s="47">
        <f>SUM(J52,J50,J45,J42,J39,J36,J33,J25,J23,J18)</f>
        <v>3041260.81</v>
      </c>
      <c r="K53" s="47">
        <f>SUM(K52,K50,K45,K42,K39,K36,K33,K25,K23,K18)</f>
        <v>1107511</v>
      </c>
      <c r="L53" s="47">
        <f>SUM(L52,L50,L45,L42,L39,L36,L33,L25,L23,L18)</f>
        <v>1724116.62</v>
      </c>
      <c r="M53" s="47">
        <f>SUM(M52,M50,M45,M42,M39,M36,M33,M25,M23,M18)</f>
        <v>1532916</v>
      </c>
      <c r="N53" s="47">
        <f>SUM(N52,N50,N45,N42,N39,N36,N33,N25,N23,N18)</f>
        <v>28669857</v>
      </c>
      <c r="O53" s="47">
        <f>SUM(O52,O50,O45,O42,O39,O36,O33,O25,O23,O18)</f>
        <v>4819385</v>
      </c>
      <c r="P53" s="47">
        <f>SUM(P52,P50,P45,P42,P39,P36,P33,P25,P23,P18)</f>
        <v>1392403</v>
      </c>
      <c r="Q53" s="47">
        <f>SUM(Q52,Q50,Q45,Q42,Q39,Q36,Q33,Q25,Q23,Q18)</f>
        <v>22458069</v>
      </c>
      <c r="R53" s="25"/>
    </row>
    <row r="54" spans="1:19" ht="27.75" customHeight="1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9"/>
      <c r="L54" s="48"/>
      <c r="M54" s="1"/>
      <c r="N54" s="48"/>
      <c r="O54" s="48"/>
      <c r="P54" s="48"/>
      <c r="Q54" s="48"/>
      <c r="R54" s="48"/>
      <c r="S54" s="25"/>
    </row>
    <row r="55" spans="1:18" ht="27.75" customHeight="1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1"/>
      <c r="L55" s="50"/>
      <c r="M55"/>
      <c r="N55" s="2"/>
      <c r="O55" s="50"/>
      <c r="P55" s="50"/>
      <c r="Q55" s="50"/>
      <c r="R55" s="50"/>
    </row>
    <row r="56" spans="1:18" ht="21.75" customHeight="1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1"/>
      <c r="L56" s="50"/>
      <c r="M56" s="1"/>
      <c r="N56" s="2"/>
      <c r="O56" s="50"/>
      <c r="P56" s="50"/>
      <c r="Q56" s="50"/>
      <c r="R56" s="50"/>
    </row>
    <row r="57" spans="1:18" ht="27.75" customHeight="1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1"/>
      <c r="L57" s="50"/>
      <c r="M57"/>
      <c r="N57"/>
      <c r="O57" s="50"/>
      <c r="P57" s="50"/>
      <c r="Q57" s="50"/>
      <c r="R57" s="50"/>
    </row>
    <row r="58" spans="1:18" ht="27.75" customHeight="1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1"/>
      <c r="L58" s="50"/>
      <c r="M58"/>
      <c r="N58"/>
      <c r="O58" s="50"/>
      <c r="P58" s="50"/>
      <c r="Q58" s="50"/>
      <c r="R58" s="50"/>
    </row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31.5" customHeight="1"/>
  </sheetData>
  <sheetProtection selectLockedCells="1" selectUnlockedCells="1"/>
  <mergeCells count="33">
    <mergeCell ref="A5:Q5"/>
    <mergeCell ref="A7:A11"/>
    <mergeCell ref="B7:B11"/>
    <mergeCell ref="C7:C11"/>
    <mergeCell ref="D7:D11"/>
    <mergeCell ref="E7:E11"/>
    <mergeCell ref="F7:F11"/>
    <mergeCell ref="G7:G11"/>
    <mergeCell ref="H7:H11"/>
    <mergeCell ref="I7:M7"/>
    <mergeCell ref="N7:Q7"/>
    <mergeCell ref="I8:I11"/>
    <mergeCell ref="J8:M8"/>
    <mergeCell ref="N8:N11"/>
    <mergeCell ref="O8:Q8"/>
    <mergeCell ref="J9:J11"/>
    <mergeCell ref="K9:K11"/>
    <mergeCell ref="L9:L11"/>
    <mergeCell ref="M9:M11"/>
    <mergeCell ref="O9:O11"/>
    <mergeCell ref="P9:P11"/>
    <mergeCell ref="Q9:Q11"/>
    <mergeCell ref="A18:E18"/>
    <mergeCell ref="A23:E23"/>
    <mergeCell ref="A25:E25"/>
    <mergeCell ref="A33:E33"/>
    <mergeCell ref="A36:E36"/>
    <mergeCell ref="A39:E39"/>
    <mergeCell ref="A42:E42"/>
    <mergeCell ref="A45:E45"/>
    <mergeCell ref="A50:E50"/>
    <mergeCell ref="A52:E52"/>
    <mergeCell ref="A53:E53"/>
  </mergeCells>
  <printOptions/>
  <pageMargins left="0.7875" right="0.7875" top="0.7875" bottom="0.7875" header="0.5118055555555555" footer="0.511805555555555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67"/>
  <sheetViews>
    <sheetView workbookViewId="0" topLeftCell="A1">
      <selection activeCell="Q163" sqref="Q163"/>
    </sheetView>
  </sheetViews>
  <sheetFormatPr defaultColWidth="10.28125" defaultRowHeight="12.75"/>
  <cols>
    <col min="1" max="1" width="3.57421875" style="52" customWidth="1"/>
    <col min="2" max="2" width="20.7109375" style="52" customWidth="1"/>
    <col min="3" max="4" width="10.28125" style="52" customWidth="1"/>
    <col min="5" max="5" width="10.421875" style="52" customWidth="1"/>
    <col min="6" max="6" width="11.00390625" style="52" customWidth="1"/>
    <col min="7" max="8" width="11.421875" style="52" customWidth="1"/>
    <col min="9" max="9" width="10.57421875" style="52" customWidth="1"/>
    <col min="10" max="10" width="9.57421875" style="52" customWidth="1"/>
    <col min="11" max="11" width="7.57421875" style="52" customWidth="1"/>
    <col min="12" max="12" width="9.57421875" style="52" customWidth="1"/>
    <col min="13" max="13" width="11.57421875" style="52" customWidth="1"/>
    <col min="14" max="14" width="14.28125" style="52" customWidth="1"/>
    <col min="15" max="15" width="8.140625" style="52" customWidth="1"/>
    <col min="16" max="16" width="7.7109375" style="52" customWidth="1"/>
    <col min="17" max="17" width="10.7109375" style="52" customWidth="1"/>
    <col min="18" max="16384" width="10.140625" style="52" customWidth="1"/>
  </cols>
  <sheetData>
    <row r="1" spans="1:17" ht="12.7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  <c r="O1" s="3" t="s">
        <v>80</v>
      </c>
      <c r="P1" s="55"/>
      <c r="Q1" s="55"/>
    </row>
    <row r="2" spans="1:17" ht="12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" t="s">
        <v>1</v>
      </c>
      <c r="P2"/>
      <c r="Q2" s="56"/>
    </row>
    <row r="3" spans="1:17" ht="12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4"/>
      <c r="O3" s="3" t="s">
        <v>2</v>
      </c>
      <c r="P3"/>
      <c r="Q3" s="56"/>
    </row>
    <row r="4" spans="1:17" ht="12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4"/>
      <c r="O4" s="3" t="s">
        <v>3</v>
      </c>
      <c r="P4" s="57"/>
      <c r="Q4" s="56"/>
    </row>
    <row r="5" spans="1:17" ht="12" customHeight="1">
      <c r="A5" s="58" t="s">
        <v>81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</row>
    <row r="6" spans="1:17" ht="12.75" customHeight="1">
      <c r="A6" s="59" t="s">
        <v>15</v>
      </c>
      <c r="B6" s="59" t="s">
        <v>82</v>
      </c>
      <c r="C6" s="60" t="s">
        <v>83</v>
      </c>
      <c r="D6" s="60" t="s">
        <v>84</v>
      </c>
      <c r="E6" s="60" t="s">
        <v>85</v>
      </c>
      <c r="F6" s="59" t="s">
        <v>86</v>
      </c>
      <c r="G6" s="59"/>
      <c r="H6" s="59" t="s">
        <v>87</v>
      </c>
      <c r="I6" s="59"/>
      <c r="J6" s="59"/>
      <c r="K6" s="59"/>
      <c r="L6" s="59"/>
      <c r="M6" s="59"/>
      <c r="N6" s="59"/>
      <c r="O6" s="59"/>
      <c r="P6" s="59"/>
      <c r="Q6" s="59"/>
    </row>
    <row r="7" spans="1:17" ht="10.5" customHeight="1">
      <c r="A7" s="59"/>
      <c r="B7" s="59"/>
      <c r="C7" s="60"/>
      <c r="D7" s="60"/>
      <c r="E7" s="60"/>
      <c r="F7" s="60" t="s">
        <v>88</v>
      </c>
      <c r="G7" s="60" t="s">
        <v>89</v>
      </c>
      <c r="H7" s="59">
        <v>2011</v>
      </c>
      <c r="I7" s="59"/>
      <c r="J7" s="59"/>
      <c r="K7" s="59"/>
      <c r="L7" s="59"/>
      <c r="M7" s="59"/>
      <c r="N7" s="59"/>
      <c r="O7" s="59"/>
      <c r="P7" s="59"/>
      <c r="Q7" s="59"/>
    </row>
    <row r="8" spans="1:17" ht="10.5" customHeight="1">
      <c r="A8" s="59"/>
      <c r="B8" s="59"/>
      <c r="C8" s="60"/>
      <c r="D8" s="60"/>
      <c r="E8" s="60"/>
      <c r="F8" s="60"/>
      <c r="G8" s="60"/>
      <c r="H8" s="60" t="s">
        <v>90</v>
      </c>
      <c r="I8" s="59" t="s">
        <v>91</v>
      </c>
      <c r="J8" s="59"/>
      <c r="K8" s="59"/>
      <c r="L8" s="59"/>
      <c r="M8" s="59"/>
      <c r="N8" s="59"/>
      <c r="O8" s="59"/>
      <c r="P8" s="59"/>
      <c r="Q8" s="59"/>
    </row>
    <row r="9" spans="1:17" ht="10.5" customHeight="1">
      <c r="A9" s="59"/>
      <c r="B9" s="59"/>
      <c r="C9" s="60"/>
      <c r="D9" s="60"/>
      <c r="E9" s="60"/>
      <c r="F9" s="60"/>
      <c r="G9" s="60"/>
      <c r="H9" s="60"/>
      <c r="I9" s="59" t="s">
        <v>92</v>
      </c>
      <c r="J9" s="59"/>
      <c r="K9" s="59"/>
      <c r="L9" s="59"/>
      <c r="M9" s="59" t="s">
        <v>93</v>
      </c>
      <c r="N9" s="59"/>
      <c r="O9" s="59"/>
      <c r="P9" s="59"/>
      <c r="Q9" s="59"/>
    </row>
    <row r="10" spans="1:17" ht="14.25" customHeight="1">
      <c r="A10" s="59"/>
      <c r="B10" s="59"/>
      <c r="C10" s="60"/>
      <c r="D10" s="60"/>
      <c r="E10" s="60"/>
      <c r="F10" s="60"/>
      <c r="G10" s="60"/>
      <c r="H10" s="60"/>
      <c r="I10" s="60" t="s">
        <v>94</v>
      </c>
      <c r="J10" s="59" t="s">
        <v>95</v>
      </c>
      <c r="K10" s="59"/>
      <c r="L10" s="59"/>
      <c r="M10" s="60" t="s">
        <v>96</v>
      </c>
      <c r="N10" s="60" t="s">
        <v>95</v>
      </c>
      <c r="O10" s="60"/>
      <c r="P10" s="60"/>
      <c r="Q10" s="60"/>
    </row>
    <row r="11" spans="1:17" ht="12.75">
      <c r="A11" s="59"/>
      <c r="B11" s="59"/>
      <c r="C11" s="60"/>
      <c r="D11" s="60"/>
      <c r="E11" s="60"/>
      <c r="F11" s="60"/>
      <c r="G11" s="60"/>
      <c r="H11" s="60"/>
      <c r="I11" s="60"/>
      <c r="J11" s="60" t="s">
        <v>97</v>
      </c>
      <c r="K11" s="60" t="s">
        <v>98</v>
      </c>
      <c r="L11" s="60" t="s">
        <v>99</v>
      </c>
      <c r="M11" s="60"/>
      <c r="N11" s="60" t="s">
        <v>100</v>
      </c>
      <c r="O11" s="60" t="s">
        <v>97</v>
      </c>
      <c r="P11" s="60" t="s">
        <v>98</v>
      </c>
      <c r="Q11" s="60" t="s">
        <v>101</v>
      </c>
    </row>
    <row r="12" spans="1:17" ht="12.75">
      <c r="A12" s="61">
        <v>1</v>
      </c>
      <c r="B12" s="61">
        <v>2</v>
      </c>
      <c r="C12" s="61">
        <v>3</v>
      </c>
      <c r="D12" s="61">
        <v>4</v>
      </c>
      <c r="E12" s="61">
        <v>5</v>
      </c>
      <c r="F12" s="61">
        <v>6</v>
      </c>
      <c r="G12" s="61">
        <v>7</v>
      </c>
      <c r="H12" s="61">
        <v>8</v>
      </c>
      <c r="I12" s="61">
        <v>9</v>
      </c>
      <c r="J12" s="61">
        <v>10</v>
      </c>
      <c r="K12" s="61">
        <v>11</v>
      </c>
      <c r="L12" s="61">
        <v>12</v>
      </c>
      <c r="M12" s="61">
        <v>13</v>
      </c>
      <c r="N12" s="61">
        <v>14</v>
      </c>
      <c r="O12" s="61">
        <v>15</v>
      </c>
      <c r="P12" s="61">
        <v>16</v>
      </c>
      <c r="Q12" s="61">
        <v>17</v>
      </c>
    </row>
    <row r="13" spans="1:17" ht="12.75">
      <c r="A13" s="62">
        <v>1</v>
      </c>
      <c r="B13" s="63" t="s">
        <v>102</v>
      </c>
      <c r="C13" s="64"/>
      <c r="D13" s="64"/>
      <c r="E13" s="64">
        <f>SUM(E18,E27,E36,E46,E56,E66,E76,E85,E94,E103)</f>
        <v>62669871.43</v>
      </c>
      <c r="F13" s="64">
        <f>SUM(F18,F27,F36,F46,F56,F66,F76,F85,F94,F103)</f>
        <v>14378504.81</v>
      </c>
      <c r="G13" s="64">
        <f>SUM(G18,G27,G36,G46,G56,G66,G76,G85,G94,G103)</f>
        <v>48291366.62</v>
      </c>
      <c r="H13" s="64">
        <f>SUM(H18,H27,H36,H46,H56,H66,H76,H85,H94,H103)</f>
        <v>30025399.43</v>
      </c>
      <c r="I13" s="64">
        <f>SUM(I18,I27,I36,I46,I56,I66,I76,I85,I94,I103)</f>
        <v>6023597.8100000005</v>
      </c>
      <c r="J13" s="64">
        <f>SUM(J18,J27,J36,J46,J56,J66,J76,J85,J94,J103)</f>
        <v>1468120.81</v>
      </c>
      <c r="K13" s="64">
        <f>SUM(K18,K27,K36,K46,K56,K66,K76,K85,K94,K103)</f>
        <v>0</v>
      </c>
      <c r="L13" s="64">
        <f>SUM(L18,L27,L36,L46,L56,L66,L76,L85,L94,L103)</f>
        <v>4555477</v>
      </c>
      <c r="M13" s="64">
        <f>SUM(M18,M27,M36,M46,M56,M66,M76,M85,M94,M103)</f>
        <v>24001801.62</v>
      </c>
      <c r="N13" s="64">
        <f>SUM(N18,N27,N36,N46,N56,N66,N76,N85,N94,N103)</f>
        <v>0</v>
      </c>
      <c r="O13" s="64">
        <f>SUM(O18,O27,O36,O46,O56,O66,O76,O85,O94,O103)</f>
        <v>0</v>
      </c>
      <c r="P13" s="64">
        <f>SUM(P18,P27,P36,P46,P56,P66,P76,P85,P94,P103)</f>
        <v>0</v>
      </c>
      <c r="Q13" s="64">
        <f>SUM(Q18,Q27,Q36,Q46,Q56,Q66,Q76,Q85,Q94,Q103)</f>
        <v>24001801.62</v>
      </c>
    </row>
    <row r="14" spans="1:19" s="68" customFormat="1" ht="12.75">
      <c r="A14" s="65" t="s">
        <v>103</v>
      </c>
      <c r="B14" s="66" t="s">
        <v>104</v>
      </c>
      <c r="C14" s="67" t="s">
        <v>105</v>
      </c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S14" s="52"/>
    </row>
    <row r="15" spans="1:17" ht="12.75">
      <c r="A15" s="65"/>
      <c r="B15" s="66" t="s">
        <v>106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</row>
    <row r="16" spans="1:17" ht="12.75">
      <c r="A16" s="65"/>
      <c r="B16" s="66" t="s">
        <v>107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</row>
    <row r="17" spans="1:17" ht="12.75">
      <c r="A17" s="65"/>
      <c r="B17" s="66" t="s">
        <v>108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</row>
    <row r="18" spans="1:17" ht="12.75">
      <c r="A18" s="65"/>
      <c r="B18" s="66" t="s">
        <v>109</v>
      </c>
      <c r="C18" s="67"/>
      <c r="D18" s="67"/>
      <c r="E18" s="69">
        <f>SUM(E19:E22)</f>
        <v>3260000</v>
      </c>
      <c r="F18" s="69">
        <f>SUM(F19:F22)</f>
        <v>1615000</v>
      </c>
      <c r="G18" s="69">
        <f>SUM(G19:G22)</f>
        <v>1645000</v>
      </c>
      <c r="H18" s="70">
        <f>SUM(I18,M18)</f>
        <v>2282854</v>
      </c>
      <c r="I18" s="70">
        <f>SUM(J18:L18)</f>
        <v>942074</v>
      </c>
      <c r="J18" s="70">
        <f>SUM(J19)</f>
        <v>0</v>
      </c>
      <c r="K18" s="70">
        <f>SUM(K19)</f>
        <v>0</v>
      </c>
      <c r="L18" s="70">
        <f>SUM(L19)</f>
        <v>942074</v>
      </c>
      <c r="M18" s="70">
        <f>SUM(N18:Q18)</f>
        <v>1340780</v>
      </c>
      <c r="N18" s="70">
        <f>SUM(N19)</f>
        <v>0</v>
      </c>
      <c r="O18" s="70">
        <f>SUM(O19)</f>
        <v>0</v>
      </c>
      <c r="P18" s="70">
        <f>SUM(P19)</f>
        <v>0</v>
      </c>
      <c r="Q18" s="70">
        <f>SUM(Q19)</f>
        <v>1340780</v>
      </c>
    </row>
    <row r="19" spans="1:17" ht="12.75" customHeight="1">
      <c r="A19" s="65"/>
      <c r="B19" s="66" t="s">
        <v>110</v>
      </c>
      <c r="C19" s="67"/>
      <c r="D19" s="71" t="s">
        <v>34</v>
      </c>
      <c r="E19" s="69">
        <f>SUM(F19:G19)</f>
        <v>2282854</v>
      </c>
      <c r="F19" s="69">
        <f>SUM(I19)</f>
        <v>942074</v>
      </c>
      <c r="G19" s="69">
        <f>SUM(M19)</f>
        <v>1340780</v>
      </c>
      <c r="H19" s="72">
        <f>SUM(I19+M19)</f>
        <v>2282854</v>
      </c>
      <c r="I19" s="72">
        <f>SUM(J19:L19)</f>
        <v>942074</v>
      </c>
      <c r="J19" s="72"/>
      <c r="K19" s="72">
        <v>0</v>
      </c>
      <c r="L19" s="72">
        <v>942074</v>
      </c>
      <c r="M19" s="72">
        <f>SUM(N19:Q19)</f>
        <v>1340780</v>
      </c>
      <c r="N19" s="72">
        <v>0</v>
      </c>
      <c r="O19" s="72">
        <v>0</v>
      </c>
      <c r="P19" s="72">
        <v>0</v>
      </c>
      <c r="Q19" s="72">
        <v>1340780</v>
      </c>
    </row>
    <row r="20" spans="1:17" ht="10.5" customHeight="1">
      <c r="A20" s="65"/>
      <c r="B20" s="66" t="s">
        <v>111</v>
      </c>
      <c r="C20" s="67"/>
      <c r="D20" s="67"/>
      <c r="E20" s="69">
        <f>SUM(F20:G20)</f>
        <v>304220</v>
      </c>
      <c r="F20" s="69"/>
      <c r="G20" s="69">
        <f>7320+296900</f>
        <v>304220</v>
      </c>
      <c r="H20" s="72"/>
      <c r="I20" s="72"/>
      <c r="J20" s="72"/>
      <c r="K20" s="72"/>
      <c r="L20" s="72"/>
      <c r="M20" s="72"/>
      <c r="N20" s="72"/>
      <c r="O20" s="72"/>
      <c r="P20" s="72"/>
      <c r="Q20" s="72"/>
    </row>
    <row r="21" spans="1:17" ht="12.75">
      <c r="A21" s="65"/>
      <c r="B21" s="66" t="s">
        <v>112</v>
      </c>
      <c r="C21" s="67"/>
      <c r="D21" s="67"/>
      <c r="E21" s="69">
        <f>SUM(F21:G21)</f>
        <v>0</v>
      </c>
      <c r="F21" s="69"/>
      <c r="G21" s="69"/>
      <c r="H21" s="72"/>
      <c r="I21" s="72"/>
      <c r="J21" s="72"/>
      <c r="K21" s="72"/>
      <c r="L21" s="72"/>
      <c r="M21" s="72"/>
      <c r="N21" s="72"/>
      <c r="O21" s="72"/>
      <c r="P21" s="72"/>
      <c r="Q21" s="72"/>
    </row>
    <row r="22" spans="1:17" ht="12.75">
      <c r="A22" s="65"/>
      <c r="B22" s="73" t="s">
        <v>113</v>
      </c>
      <c r="C22" s="67"/>
      <c r="D22" s="71"/>
      <c r="E22" s="69">
        <f>SUM(F22:G22)</f>
        <v>672926</v>
      </c>
      <c r="F22" s="70">
        <v>672926</v>
      </c>
      <c r="G22" s="70"/>
      <c r="H22" s="72"/>
      <c r="I22" s="72"/>
      <c r="J22" s="72"/>
      <c r="K22" s="72"/>
      <c r="L22" s="72"/>
      <c r="M22" s="72"/>
      <c r="N22" s="72"/>
      <c r="O22" s="72"/>
      <c r="P22" s="72"/>
      <c r="Q22" s="72"/>
    </row>
    <row r="23" spans="1:17" ht="12.75">
      <c r="A23" s="65" t="s">
        <v>114</v>
      </c>
      <c r="B23" s="66" t="s">
        <v>104</v>
      </c>
      <c r="C23" s="67" t="s">
        <v>115</v>
      </c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</row>
    <row r="24" spans="1:17" ht="12.75">
      <c r="A24" s="65"/>
      <c r="B24" s="66" t="s">
        <v>106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</row>
    <row r="25" spans="1:17" ht="12.75">
      <c r="A25" s="65"/>
      <c r="B25" s="66" t="s">
        <v>107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</row>
    <row r="26" spans="1:17" ht="12.75">
      <c r="A26" s="65"/>
      <c r="B26" s="66" t="s">
        <v>108</v>
      </c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</row>
    <row r="27" spans="1:17" ht="12.75">
      <c r="A27" s="65"/>
      <c r="B27" s="66" t="s">
        <v>109</v>
      </c>
      <c r="C27" s="67"/>
      <c r="D27" s="67"/>
      <c r="E27" s="69">
        <f>SUM(E28:E31)</f>
        <v>6000000</v>
      </c>
      <c r="F27" s="69">
        <f>SUM(F28:F31)</f>
        <v>2520207</v>
      </c>
      <c r="G27" s="69">
        <f>SUM(G28:G31)</f>
        <v>3479793</v>
      </c>
      <c r="H27" s="70">
        <f>SUM(I27,M27)</f>
        <v>1948582</v>
      </c>
      <c r="I27" s="70">
        <f>SUM(J27:L27)</f>
        <v>915666</v>
      </c>
      <c r="J27" s="70">
        <f>SUM(J28)</f>
        <v>312511</v>
      </c>
      <c r="K27" s="70">
        <f>SUM(K28)</f>
        <v>0</v>
      </c>
      <c r="L27" s="70">
        <f>SUM(L28)</f>
        <v>603155</v>
      </c>
      <c r="M27" s="70">
        <f>SUM(N27:Q27)</f>
        <v>1032916</v>
      </c>
      <c r="N27" s="70">
        <f>SUM(N28)</f>
        <v>0</v>
      </c>
      <c r="O27" s="70">
        <f>SUM(O28)</f>
        <v>0</v>
      </c>
      <c r="P27" s="70">
        <f>SUM(P28)</f>
        <v>0</v>
      </c>
      <c r="Q27" s="70">
        <f>SUM(Q28)</f>
        <v>1032916</v>
      </c>
    </row>
    <row r="28" spans="1:17" ht="12.75" customHeight="1">
      <c r="A28" s="65"/>
      <c r="B28" s="66" t="s">
        <v>110</v>
      </c>
      <c r="C28" s="67"/>
      <c r="D28" s="71" t="s">
        <v>34</v>
      </c>
      <c r="E28" s="69">
        <f>SUM(F28:G28)</f>
        <v>1948582</v>
      </c>
      <c r="F28" s="69">
        <f>SUM(I28)</f>
        <v>915666</v>
      </c>
      <c r="G28" s="69">
        <f>SUM(M28)</f>
        <v>1032916</v>
      </c>
      <c r="H28" s="72">
        <f>SUM(I28+M28)</f>
        <v>1948582</v>
      </c>
      <c r="I28" s="72">
        <f>SUM(J28:L28)</f>
        <v>915666</v>
      </c>
      <c r="J28" s="72">
        <v>312511</v>
      </c>
      <c r="K28" s="72">
        <v>0</v>
      </c>
      <c r="L28" s="72">
        <v>603155</v>
      </c>
      <c r="M28" s="72">
        <f>SUM(N28:Q28)</f>
        <v>1032916</v>
      </c>
      <c r="N28" s="72">
        <v>0</v>
      </c>
      <c r="O28" s="72">
        <v>0</v>
      </c>
      <c r="P28" s="72">
        <v>0</v>
      </c>
      <c r="Q28" s="72">
        <v>1032916</v>
      </c>
    </row>
    <row r="29" spans="1:17" ht="10.5" customHeight="1">
      <c r="A29" s="65"/>
      <c r="B29" s="66" t="s">
        <v>111</v>
      </c>
      <c r="C29" s="67"/>
      <c r="D29" s="67"/>
      <c r="E29" s="69">
        <f>SUM(F29:G29)</f>
        <v>0</v>
      </c>
      <c r="F29" s="69"/>
      <c r="G29" s="69"/>
      <c r="H29" s="72"/>
      <c r="I29" s="72"/>
      <c r="J29" s="72"/>
      <c r="K29" s="72"/>
      <c r="L29" s="72"/>
      <c r="M29" s="72"/>
      <c r="N29" s="72"/>
      <c r="O29" s="72"/>
      <c r="P29" s="72"/>
      <c r="Q29" s="72"/>
    </row>
    <row r="30" spans="1:17" ht="12.75">
      <c r="A30" s="65"/>
      <c r="B30" s="66" t="s">
        <v>112</v>
      </c>
      <c r="C30" s="67"/>
      <c r="D30" s="67"/>
      <c r="E30" s="69">
        <f>SUM(F30:G30)</f>
        <v>0</v>
      </c>
      <c r="F30" s="69">
        <v>0</v>
      </c>
      <c r="G30" s="69">
        <v>0</v>
      </c>
      <c r="H30" s="72"/>
      <c r="I30" s="72"/>
      <c r="J30" s="72"/>
      <c r="K30" s="72"/>
      <c r="L30" s="72"/>
      <c r="M30" s="72"/>
      <c r="N30" s="72"/>
      <c r="O30" s="72"/>
      <c r="P30" s="72"/>
      <c r="Q30" s="72"/>
    </row>
    <row r="31" spans="1:17" ht="12.75">
      <c r="A31" s="65"/>
      <c r="B31" s="73">
        <v>2009.201</v>
      </c>
      <c r="C31" s="67"/>
      <c r="D31" s="71"/>
      <c r="E31" s="69">
        <f>SUM(F31:G31)</f>
        <v>4051418</v>
      </c>
      <c r="F31" s="70">
        <v>1604541</v>
      </c>
      <c r="G31" s="70">
        <v>2446877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</row>
    <row r="32" spans="1:17" ht="12.75">
      <c r="A32" s="65" t="s">
        <v>116</v>
      </c>
      <c r="B32" s="66" t="s">
        <v>104</v>
      </c>
      <c r="C32" s="67" t="s">
        <v>117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</row>
    <row r="33" spans="1:17" ht="12.75">
      <c r="A33" s="65"/>
      <c r="B33" s="66" t="s">
        <v>106</v>
      </c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</row>
    <row r="34" spans="1:17" ht="12.75">
      <c r="A34" s="65"/>
      <c r="B34" s="66" t="s">
        <v>107</v>
      </c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</row>
    <row r="35" spans="1:17" ht="12.75">
      <c r="A35" s="65"/>
      <c r="B35" s="66" t="s">
        <v>108</v>
      </c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</row>
    <row r="36" spans="1:17" ht="12.75">
      <c r="A36" s="65"/>
      <c r="B36" s="66" t="s">
        <v>109</v>
      </c>
      <c r="C36" s="67"/>
      <c r="D36" s="67"/>
      <c r="E36" s="69">
        <f>SUM(E37:E40)</f>
        <v>12725.43</v>
      </c>
      <c r="F36" s="69">
        <f>SUM(F37:F40)</f>
        <v>1908.81</v>
      </c>
      <c r="G36" s="69">
        <f>SUM(G37:G40)</f>
        <v>10816.62</v>
      </c>
      <c r="H36" s="70">
        <f>SUM(I36,M36)</f>
        <v>12725.43</v>
      </c>
      <c r="I36" s="70">
        <f>SUM(J36:L36)</f>
        <v>1908.81</v>
      </c>
      <c r="J36" s="70">
        <f>SUM(J37)</f>
        <v>1908.81</v>
      </c>
      <c r="K36" s="70">
        <f>SUM(K37)</f>
        <v>0</v>
      </c>
      <c r="L36" s="70">
        <f>SUM(L37)</f>
        <v>0</v>
      </c>
      <c r="M36" s="70">
        <f>SUM(N36:Q36)</f>
        <v>10816.62</v>
      </c>
      <c r="N36" s="70">
        <f>SUM(N37)</f>
        <v>0</v>
      </c>
      <c r="O36" s="70">
        <f>SUM(O37)</f>
        <v>0</v>
      </c>
      <c r="P36" s="70">
        <f>SUM(P37)</f>
        <v>0</v>
      </c>
      <c r="Q36" s="70">
        <f>SUM(Q37)</f>
        <v>10816.62</v>
      </c>
    </row>
    <row r="37" spans="1:17" ht="12.75">
      <c r="A37" s="65"/>
      <c r="B37" s="66" t="s">
        <v>110</v>
      </c>
      <c r="C37" s="67"/>
      <c r="D37" s="71">
        <v>63001</v>
      </c>
      <c r="E37" s="69">
        <f>SUM(F37:G37)</f>
        <v>12725.43</v>
      </c>
      <c r="F37" s="69">
        <f>SUM(I37)</f>
        <v>1908.81</v>
      </c>
      <c r="G37" s="69">
        <f>SUM(M37)</f>
        <v>10816.62</v>
      </c>
      <c r="H37" s="72">
        <f>SUM(I37+M37)</f>
        <v>12725.43</v>
      </c>
      <c r="I37" s="72">
        <f>SUM(J37:L37)</f>
        <v>1908.81</v>
      </c>
      <c r="J37" s="72">
        <v>1908.81</v>
      </c>
      <c r="K37" s="72">
        <v>0</v>
      </c>
      <c r="L37" s="72"/>
      <c r="M37" s="72">
        <f>SUM(N37:Q37)</f>
        <v>10816.62</v>
      </c>
      <c r="N37" s="72">
        <v>0</v>
      </c>
      <c r="O37" s="72">
        <v>0</v>
      </c>
      <c r="P37" s="72">
        <v>0</v>
      </c>
      <c r="Q37" s="72">
        <v>10816.62</v>
      </c>
    </row>
    <row r="38" spans="1:17" ht="12.75">
      <c r="A38" s="65"/>
      <c r="B38" s="66" t="s">
        <v>111</v>
      </c>
      <c r="C38" s="67"/>
      <c r="D38" s="67"/>
      <c r="E38" s="69">
        <f>SUM(F38:G38)</f>
        <v>0</v>
      </c>
      <c r="F38" s="69"/>
      <c r="G38" s="69"/>
      <c r="H38" s="72"/>
      <c r="I38" s="72"/>
      <c r="J38" s="72"/>
      <c r="K38" s="72"/>
      <c r="L38" s="72"/>
      <c r="M38" s="72"/>
      <c r="N38" s="72"/>
      <c r="O38" s="72"/>
      <c r="P38" s="72"/>
      <c r="Q38" s="72"/>
    </row>
    <row r="39" spans="1:17" ht="12.75">
      <c r="A39" s="65"/>
      <c r="B39" s="66" t="s">
        <v>112</v>
      </c>
      <c r="C39" s="67"/>
      <c r="D39" s="67"/>
      <c r="E39" s="69">
        <f>SUM(F39:G39)</f>
        <v>0</v>
      </c>
      <c r="F39" s="69">
        <v>0</v>
      </c>
      <c r="G39" s="69">
        <v>0</v>
      </c>
      <c r="H39" s="72"/>
      <c r="I39" s="72"/>
      <c r="J39" s="72"/>
      <c r="K39" s="72"/>
      <c r="L39" s="72"/>
      <c r="M39" s="72"/>
      <c r="N39" s="72"/>
      <c r="O39" s="72"/>
      <c r="P39" s="72"/>
      <c r="Q39" s="72"/>
    </row>
    <row r="40" spans="1:17" ht="12.75">
      <c r="A40" s="65"/>
      <c r="B40" s="73" t="s">
        <v>118</v>
      </c>
      <c r="C40" s="67"/>
      <c r="D40" s="71"/>
      <c r="E40" s="69">
        <f>SUM(F40:G40)</f>
        <v>0</v>
      </c>
      <c r="F40" s="70"/>
      <c r="G40" s="70"/>
      <c r="H40" s="72"/>
      <c r="I40" s="72"/>
      <c r="J40" s="72"/>
      <c r="K40" s="72"/>
      <c r="L40" s="72"/>
      <c r="M40" s="72"/>
      <c r="N40" s="72"/>
      <c r="O40" s="72"/>
      <c r="P40" s="72"/>
      <c r="Q40" s="72"/>
    </row>
    <row r="41" spans="1:17" ht="12.75">
      <c r="A41" s="65" t="s">
        <v>119</v>
      </c>
      <c r="B41" s="66" t="s">
        <v>104</v>
      </c>
      <c r="C41" s="67" t="s">
        <v>120</v>
      </c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</row>
    <row r="42" spans="1:17" ht="12.75">
      <c r="A42" s="65" t="s">
        <v>116</v>
      </c>
      <c r="B42" s="66" t="s">
        <v>104</v>
      </c>
      <c r="C42" s="67" t="s">
        <v>121</v>
      </c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</row>
    <row r="43" spans="1:17" ht="12.75">
      <c r="A43" s="65"/>
      <c r="B43" s="66" t="s">
        <v>106</v>
      </c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</row>
    <row r="44" spans="1:17" ht="12.75">
      <c r="A44" s="65"/>
      <c r="B44" s="66" t="s">
        <v>107</v>
      </c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</row>
    <row r="45" spans="1:17" ht="12.75">
      <c r="A45" s="65"/>
      <c r="B45" s="66" t="s">
        <v>108</v>
      </c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</row>
    <row r="46" spans="1:17" ht="12.75">
      <c r="A46" s="65"/>
      <c r="B46" s="66" t="s">
        <v>109</v>
      </c>
      <c r="C46" s="67"/>
      <c r="D46" s="67"/>
      <c r="E46" s="69">
        <f>SUM(E47:E51)</f>
        <v>10485671</v>
      </c>
      <c r="F46" s="69">
        <f>SUM(F47:F51)</f>
        <v>1723977</v>
      </c>
      <c r="G46" s="69">
        <f>SUM(G47:G50)</f>
        <v>8761694</v>
      </c>
      <c r="H46" s="70">
        <f>SUM(I46,M46)</f>
        <v>2601506</v>
      </c>
      <c r="I46" s="70">
        <f>SUM(J46:L46)</f>
        <v>426072</v>
      </c>
      <c r="J46" s="70">
        <f>SUM(J47)</f>
        <v>0</v>
      </c>
      <c r="K46" s="70">
        <f>SUM(K47)</f>
        <v>0</v>
      </c>
      <c r="L46" s="70">
        <f>SUM(L47)</f>
        <v>426072</v>
      </c>
      <c r="M46" s="70">
        <f>SUM(N46:Q46)</f>
        <v>2175434</v>
      </c>
      <c r="N46" s="70">
        <f>SUM(N47)</f>
        <v>0</v>
      </c>
      <c r="O46" s="70">
        <f>SUM(O47)</f>
        <v>0</v>
      </c>
      <c r="P46" s="70">
        <f>SUM(P47)</f>
        <v>0</v>
      </c>
      <c r="Q46" s="70">
        <f>SUM(Q47)</f>
        <v>2175434</v>
      </c>
    </row>
    <row r="47" spans="1:17" ht="12.75">
      <c r="A47" s="65"/>
      <c r="B47" s="66" t="s">
        <v>110</v>
      </c>
      <c r="C47" s="67"/>
      <c r="D47" s="71">
        <v>70005</v>
      </c>
      <c r="E47" s="69">
        <f>SUM(F47:G47)</f>
        <v>2601506</v>
      </c>
      <c r="F47" s="69">
        <f>SUM(I47)</f>
        <v>426072</v>
      </c>
      <c r="G47" s="69">
        <f>SUM(M47)</f>
        <v>2175434</v>
      </c>
      <c r="H47" s="72">
        <f>SUM(I47+M47)</f>
        <v>2601506</v>
      </c>
      <c r="I47" s="72">
        <f>SUM(J47:L47)</f>
        <v>426072</v>
      </c>
      <c r="J47" s="72">
        <v>0</v>
      </c>
      <c r="K47" s="72">
        <v>0</v>
      </c>
      <c r="L47" s="72">
        <f>366883+26935+32254</f>
        <v>426072</v>
      </c>
      <c r="M47" s="72">
        <f>SUM(Q47)</f>
        <v>2175434</v>
      </c>
      <c r="N47" s="72">
        <v>0</v>
      </c>
      <c r="O47" s="72">
        <v>0</v>
      </c>
      <c r="P47" s="72">
        <v>0</v>
      </c>
      <c r="Q47" s="72">
        <v>2175434</v>
      </c>
    </row>
    <row r="48" spans="1:17" ht="12.75">
      <c r="A48" s="65"/>
      <c r="B48" s="66" t="s">
        <v>111</v>
      </c>
      <c r="C48" s="67"/>
      <c r="D48" s="71"/>
      <c r="E48" s="69">
        <f>SUM(F48:G48)</f>
        <v>2486352</v>
      </c>
      <c r="F48" s="69">
        <v>368071</v>
      </c>
      <c r="G48" s="69">
        <v>2118281</v>
      </c>
      <c r="H48" s="72">
        <f>SUM(I48,M48)</f>
        <v>0</v>
      </c>
      <c r="I48" s="72"/>
      <c r="J48" s="72"/>
      <c r="K48" s="72"/>
      <c r="L48" s="72"/>
      <c r="M48" s="72"/>
      <c r="N48" s="72"/>
      <c r="O48" s="72"/>
      <c r="P48" s="72"/>
      <c r="Q48" s="72"/>
    </row>
    <row r="49" spans="1:17" ht="12.75">
      <c r="A49" s="65"/>
      <c r="B49" s="66" t="s">
        <v>112</v>
      </c>
      <c r="C49" s="67"/>
      <c r="D49" s="71"/>
      <c r="E49" s="69">
        <f>SUM(F49:G49)</f>
        <v>0</v>
      </c>
      <c r="F49" s="69">
        <v>0</v>
      </c>
      <c r="G49" s="69">
        <v>0</v>
      </c>
      <c r="H49" s="72">
        <f>SUM(I49,M49)</f>
        <v>0</v>
      </c>
      <c r="I49" s="72"/>
      <c r="J49" s="72"/>
      <c r="K49" s="72"/>
      <c r="L49" s="72"/>
      <c r="M49" s="72"/>
      <c r="N49" s="72"/>
      <c r="O49" s="72"/>
      <c r="P49" s="72"/>
      <c r="Q49" s="72"/>
    </row>
    <row r="50" spans="1:17" ht="12.75">
      <c r="A50" s="65"/>
      <c r="B50" s="73" t="s">
        <v>122</v>
      </c>
      <c r="C50" s="67"/>
      <c r="D50" s="71"/>
      <c r="E50" s="70">
        <f>SUM(F50:G50)</f>
        <v>5328929</v>
      </c>
      <c r="F50" s="70">
        <v>860950</v>
      </c>
      <c r="G50" s="70">
        <v>4467979</v>
      </c>
      <c r="H50" s="72">
        <f>SUM(I50,M50)</f>
        <v>0</v>
      </c>
      <c r="I50" s="72"/>
      <c r="J50" s="72"/>
      <c r="K50" s="72"/>
      <c r="L50" s="72"/>
      <c r="M50" s="72"/>
      <c r="N50" s="72"/>
      <c r="O50" s="72"/>
      <c r="P50" s="72"/>
      <c r="Q50" s="72"/>
    </row>
    <row r="51" spans="1:17" ht="12.75">
      <c r="A51" s="74" t="s">
        <v>123</v>
      </c>
      <c r="B51" s="73" t="s">
        <v>124</v>
      </c>
      <c r="C51" s="67"/>
      <c r="D51" s="71"/>
      <c r="E51" s="70">
        <f>SUM(F51:G51)</f>
        <v>68884</v>
      </c>
      <c r="F51" s="70">
        <v>68884</v>
      </c>
      <c r="G51" s="70">
        <v>0</v>
      </c>
      <c r="H51" s="72">
        <f>SUM(I51,M51)</f>
        <v>0</v>
      </c>
      <c r="I51" s="72"/>
      <c r="J51" s="72"/>
      <c r="K51" s="72"/>
      <c r="L51" s="72"/>
      <c r="M51" s="72"/>
      <c r="N51" s="72"/>
      <c r="O51" s="72"/>
      <c r="P51" s="72"/>
      <c r="Q51" s="72"/>
    </row>
    <row r="52" spans="1:17" ht="12.75">
      <c r="A52" s="74"/>
      <c r="B52" s="66" t="s">
        <v>104</v>
      </c>
      <c r="C52" s="67" t="s">
        <v>125</v>
      </c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2.75">
      <c r="A53" s="74"/>
      <c r="B53" s="66" t="s">
        <v>106</v>
      </c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2.75">
      <c r="A54" s="74"/>
      <c r="B54" s="66" t="s">
        <v>107</v>
      </c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2.75">
      <c r="A55" s="74"/>
      <c r="B55" s="66" t="s">
        <v>108</v>
      </c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2.75">
      <c r="A56" s="74"/>
      <c r="B56" s="66" t="s">
        <v>109</v>
      </c>
      <c r="C56" s="67"/>
      <c r="D56" s="71"/>
      <c r="E56" s="70">
        <f>SUM(E57:E61)</f>
        <v>7100226</v>
      </c>
      <c r="F56" s="70">
        <f>SUM(F57:F61)</f>
        <v>1379803</v>
      </c>
      <c r="G56" s="70">
        <f>SUM(G57:G61)</f>
        <v>5720423</v>
      </c>
      <c r="H56" s="72">
        <f>SUM(H57)</f>
        <v>2999096</v>
      </c>
      <c r="I56" s="72">
        <f>SUM(I57)</f>
        <v>862889</v>
      </c>
      <c r="J56" s="72">
        <f>SUM(J57)</f>
        <v>0</v>
      </c>
      <c r="K56" s="72">
        <f>SUM(K57)</f>
        <v>0</v>
      </c>
      <c r="L56" s="72">
        <f>SUM(L57)</f>
        <v>862889</v>
      </c>
      <c r="M56" s="72">
        <f>SUM(M57)</f>
        <v>2136207</v>
      </c>
      <c r="N56" s="72">
        <f>SUM(N57)</f>
        <v>0</v>
      </c>
      <c r="O56" s="72">
        <f>SUM(O57)</f>
        <v>0</v>
      </c>
      <c r="P56" s="72">
        <f>SUM(P57)</f>
        <v>0</v>
      </c>
      <c r="Q56" s="72">
        <f>SUM(Q57)</f>
        <v>2136207</v>
      </c>
    </row>
    <row r="57" spans="1:17" ht="12.75">
      <c r="A57" s="74"/>
      <c r="B57" s="66" t="s">
        <v>110</v>
      </c>
      <c r="C57" s="67"/>
      <c r="D57" s="71">
        <v>70005</v>
      </c>
      <c r="E57" s="70">
        <f>SUM(F57:G57)</f>
        <v>2999096</v>
      </c>
      <c r="F57" s="69">
        <f>SUM(I57)</f>
        <v>862889</v>
      </c>
      <c r="G57" s="69">
        <f>SUM(M57)</f>
        <v>2136207</v>
      </c>
      <c r="H57" s="72">
        <f>SUM(I57,M57)</f>
        <v>2999096</v>
      </c>
      <c r="I57" s="72">
        <f>SUM(J57:L57)</f>
        <v>862889</v>
      </c>
      <c r="J57" s="72">
        <v>0</v>
      </c>
      <c r="K57" s="72">
        <v>0</v>
      </c>
      <c r="L57" s="72">
        <f>367161+527982-32254</f>
        <v>862889</v>
      </c>
      <c r="M57" s="72">
        <f>SUM(N57,Q57)</f>
        <v>2136207</v>
      </c>
      <c r="N57" s="72">
        <v>0</v>
      </c>
      <c r="O57" s="72">
        <v>0</v>
      </c>
      <c r="P57" s="72">
        <v>0</v>
      </c>
      <c r="Q57" s="72">
        <v>2136207</v>
      </c>
    </row>
    <row r="58" spans="1:17" ht="12.75">
      <c r="A58" s="74"/>
      <c r="B58" s="66" t="s">
        <v>111</v>
      </c>
      <c r="C58" s="67"/>
      <c r="D58" s="71"/>
      <c r="E58" s="70">
        <f>SUM(F58:G58)</f>
        <v>1600267</v>
      </c>
      <c r="F58" s="70">
        <v>0</v>
      </c>
      <c r="G58" s="70">
        <v>1600267</v>
      </c>
      <c r="H58" s="72"/>
      <c r="I58" s="72"/>
      <c r="J58" s="72"/>
      <c r="K58" s="72"/>
      <c r="L58" s="72"/>
      <c r="M58" s="72"/>
      <c r="N58" s="72"/>
      <c r="O58" s="72"/>
      <c r="P58" s="72"/>
      <c r="Q58" s="72"/>
    </row>
    <row r="59" spans="1:17" ht="12.75">
      <c r="A59" s="74"/>
      <c r="B59" s="66" t="s">
        <v>112</v>
      </c>
      <c r="C59" s="67"/>
      <c r="D59" s="71"/>
      <c r="E59" s="70">
        <f>SUM(F59:G59)</f>
        <v>0</v>
      </c>
      <c r="F59" s="70">
        <v>0</v>
      </c>
      <c r="G59" s="70">
        <v>0</v>
      </c>
      <c r="H59" s="72"/>
      <c r="I59" s="72"/>
      <c r="J59" s="72"/>
      <c r="K59" s="72"/>
      <c r="L59" s="72"/>
      <c r="M59" s="72"/>
      <c r="N59" s="72"/>
      <c r="O59" s="72"/>
      <c r="P59" s="72"/>
      <c r="Q59" s="72"/>
    </row>
    <row r="60" spans="1:17" ht="12.75">
      <c r="A60" s="74"/>
      <c r="B60" s="73" t="s">
        <v>126</v>
      </c>
      <c r="C60" s="67"/>
      <c r="D60" s="71"/>
      <c r="E60" s="70">
        <f>SUM(F60:G60)</f>
        <v>2410689</v>
      </c>
      <c r="F60" s="70">
        <v>426740</v>
      </c>
      <c r="G60" s="70">
        <v>1983949</v>
      </c>
      <c r="H60" s="72"/>
      <c r="I60" s="72"/>
      <c r="J60" s="72"/>
      <c r="K60" s="72"/>
      <c r="L60" s="72"/>
      <c r="M60" s="72"/>
      <c r="N60" s="72"/>
      <c r="O60" s="72"/>
      <c r="P60" s="72"/>
      <c r="Q60" s="72"/>
    </row>
    <row r="61" spans="1:17" ht="12.75">
      <c r="A61" s="74"/>
      <c r="B61" s="73" t="s">
        <v>124</v>
      </c>
      <c r="C61" s="67"/>
      <c r="D61" s="71"/>
      <c r="E61" s="70">
        <f>SUM(F61:G61)</f>
        <v>90174</v>
      </c>
      <c r="F61" s="70">
        <v>90174</v>
      </c>
      <c r="G61" s="70">
        <v>0</v>
      </c>
      <c r="H61" s="72"/>
      <c r="I61" s="72"/>
      <c r="J61" s="72"/>
      <c r="K61" s="72"/>
      <c r="L61" s="72"/>
      <c r="M61" s="72"/>
      <c r="N61" s="72"/>
      <c r="O61" s="72"/>
      <c r="P61" s="72"/>
      <c r="Q61" s="72"/>
    </row>
    <row r="62" spans="1:17" ht="12.75">
      <c r="A62" s="74" t="s">
        <v>127</v>
      </c>
      <c r="B62" s="66" t="s">
        <v>104</v>
      </c>
      <c r="C62" s="67" t="s">
        <v>128</v>
      </c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</row>
    <row r="63" spans="1:17" ht="12.75">
      <c r="A63" s="74"/>
      <c r="B63" s="66" t="s">
        <v>106</v>
      </c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</row>
    <row r="64" spans="1:17" ht="12.75">
      <c r="A64" s="74"/>
      <c r="B64" s="66" t="s">
        <v>107</v>
      </c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</row>
    <row r="65" spans="1:17" ht="12.75">
      <c r="A65" s="74"/>
      <c r="B65" s="66" t="s">
        <v>108</v>
      </c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</row>
    <row r="66" spans="1:17" ht="12.75">
      <c r="A66" s="74"/>
      <c r="B66" s="66" t="s">
        <v>109</v>
      </c>
      <c r="C66" s="67"/>
      <c r="D66" s="71"/>
      <c r="E66" s="70">
        <f>SUM(E67:E71)</f>
        <v>22532072</v>
      </c>
      <c r="F66" s="70">
        <f>SUM(F67:F71)</f>
        <v>4170311</v>
      </c>
      <c r="G66" s="70">
        <f>SUM(G67:G71)</f>
        <v>18361761</v>
      </c>
      <c r="H66" s="72">
        <f>SUM(H67)</f>
        <v>12040032</v>
      </c>
      <c r="I66" s="72">
        <f>SUM(I67)</f>
        <v>1193052</v>
      </c>
      <c r="J66" s="72">
        <f>SUM(J67)</f>
        <v>0</v>
      </c>
      <c r="K66" s="72">
        <f>SUM(K67)</f>
        <v>0</v>
      </c>
      <c r="L66" s="72">
        <f>SUM(L67)</f>
        <v>1193052</v>
      </c>
      <c r="M66" s="72">
        <f>SUM(M67)</f>
        <v>10846980</v>
      </c>
      <c r="N66" s="72">
        <f>SUM(N67)</f>
        <v>0</v>
      </c>
      <c r="O66" s="72">
        <f>SUM(O67)</f>
        <v>0</v>
      </c>
      <c r="P66" s="72">
        <f>SUM(P67)</f>
        <v>0</v>
      </c>
      <c r="Q66" s="72">
        <f>SUM(Q67)</f>
        <v>10846980</v>
      </c>
    </row>
    <row r="67" spans="1:17" ht="12.75">
      <c r="A67" s="74"/>
      <c r="B67" s="66" t="s">
        <v>129</v>
      </c>
      <c r="C67" s="67"/>
      <c r="D67" s="71">
        <v>70005</v>
      </c>
      <c r="E67" s="70">
        <f>SUM(F67:G67)</f>
        <v>12040032</v>
      </c>
      <c r="F67" s="69">
        <f>SUM(I67)</f>
        <v>1193052</v>
      </c>
      <c r="G67" s="69">
        <f>SUM(M67)</f>
        <v>10846980</v>
      </c>
      <c r="H67" s="72">
        <f>SUM(I67,M67)</f>
        <v>12040032</v>
      </c>
      <c r="I67" s="72">
        <f>SUM(J67:L67)</f>
        <v>1193052</v>
      </c>
      <c r="J67" s="72">
        <v>0</v>
      </c>
      <c r="K67" s="72">
        <v>0</v>
      </c>
      <c r="L67" s="72">
        <v>1193052</v>
      </c>
      <c r="M67" s="72">
        <f>SUM(N67,Q67)</f>
        <v>10846980</v>
      </c>
      <c r="N67" s="72">
        <v>0</v>
      </c>
      <c r="O67" s="72">
        <v>0</v>
      </c>
      <c r="P67" s="72">
        <v>0</v>
      </c>
      <c r="Q67" s="72">
        <v>10846980</v>
      </c>
    </row>
    <row r="68" spans="1:17" ht="12.75">
      <c r="A68" s="74"/>
      <c r="B68" s="66" t="s">
        <v>111</v>
      </c>
      <c r="C68" s="67"/>
      <c r="D68" s="71"/>
      <c r="E68" s="70">
        <f>SUM(F68,G68)</f>
        <v>7983464</v>
      </c>
      <c r="F68" s="70">
        <v>1776819</v>
      </c>
      <c r="G68" s="70">
        <v>6206645</v>
      </c>
      <c r="H68" s="72"/>
      <c r="I68" s="72"/>
      <c r="J68" s="72"/>
      <c r="K68" s="72"/>
      <c r="L68" s="72"/>
      <c r="M68" s="72"/>
      <c r="N68" s="72"/>
      <c r="O68" s="72"/>
      <c r="P68" s="72"/>
      <c r="Q68" s="72"/>
    </row>
    <row r="69" spans="1:17" ht="12.75">
      <c r="A69" s="74"/>
      <c r="B69" s="66" t="s">
        <v>112</v>
      </c>
      <c r="C69" s="67"/>
      <c r="D69" s="71"/>
      <c r="E69" s="70">
        <f>SUM(F69:G69)</f>
        <v>0</v>
      </c>
      <c r="F69" s="70">
        <v>0</v>
      </c>
      <c r="G69" s="70">
        <v>0</v>
      </c>
      <c r="H69" s="72"/>
      <c r="I69" s="72"/>
      <c r="J69" s="72"/>
      <c r="K69" s="72"/>
      <c r="L69" s="72"/>
      <c r="M69" s="72"/>
      <c r="N69" s="72"/>
      <c r="O69" s="72"/>
      <c r="P69" s="72"/>
      <c r="Q69" s="72"/>
    </row>
    <row r="70" spans="1:17" ht="12.75">
      <c r="A70" s="74"/>
      <c r="B70" s="73" t="s">
        <v>122</v>
      </c>
      <c r="C70" s="67"/>
      <c r="D70" s="71"/>
      <c r="E70" s="70">
        <f>SUM(F70:G70)</f>
        <v>2046546</v>
      </c>
      <c r="F70" s="70">
        <v>738410</v>
      </c>
      <c r="G70" s="70">
        <v>1308136</v>
      </c>
      <c r="H70" s="72"/>
      <c r="I70" s="72"/>
      <c r="J70" s="72"/>
      <c r="K70" s="72"/>
      <c r="L70" s="72"/>
      <c r="M70" s="72"/>
      <c r="N70" s="72"/>
      <c r="O70" s="72"/>
      <c r="P70" s="72"/>
      <c r="Q70" s="72"/>
    </row>
    <row r="71" spans="1:17" ht="12.75">
      <c r="A71" s="74"/>
      <c r="B71" s="73" t="s">
        <v>124</v>
      </c>
      <c r="C71" s="67"/>
      <c r="D71" s="71"/>
      <c r="E71" s="70">
        <f>SUM(F71:G71)</f>
        <v>462030</v>
      </c>
      <c r="F71" s="70">
        <v>462030</v>
      </c>
      <c r="G71" s="70">
        <v>0</v>
      </c>
      <c r="H71" s="72"/>
      <c r="I71" s="72"/>
      <c r="J71" s="72"/>
      <c r="K71" s="72"/>
      <c r="L71" s="72"/>
      <c r="M71" s="72"/>
      <c r="N71" s="72"/>
      <c r="O71" s="72"/>
      <c r="P71" s="72"/>
      <c r="Q71" s="72"/>
    </row>
    <row r="72" spans="1:17" ht="12.75">
      <c r="A72" s="74" t="s">
        <v>130</v>
      </c>
      <c r="B72" s="66" t="s">
        <v>104</v>
      </c>
      <c r="C72" s="67" t="s">
        <v>131</v>
      </c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</row>
    <row r="73" spans="1:17" ht="12.75">
      <c r="A73" s="74"/>
      <c r="B73" s="66" t="s">
        <v>106</v>
      </c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</row>
    <row r="74" spans="1:17" ht="12.75">
      <c r="A74" s="74"/>
      <c r="B74" s="66" t="s">
        <v>107</v>
      </c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</row>
    <row r="75" spans="1:17" ht="12.75">
      <c r="A75" s="74"/>
      <c r="B75" s="66" t="s">
        <v>108</v>
      </c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</row>
    <row r="76" spans="1:17" ht="12.75">
      <c r="A76" s="74"/>
      <c r="B76" s="66" t="s">
        <v>109</v>
      </c>
      <c r="C76" s="67"/>
      <c r="D76" s="67"/>
      <c r="E76" s="69">
        <f>SUM(E77:E80)</f>
        <v>860000</v>
      </c>
      <c r="F76" s="69">
        <f>SUM(F77:F80)</f>
        <v>460000</v>
      </c>
      <c r="G76" s="69">
        <f>SUM(G77:G80)</f>
        <v>400000</v>
      </c>
      <c r="H76" s="70">
        <f>SUM(I76,M76)</f>
        <v>480000</v>
      </c>
      <c r="I76" s="70">
        <f>SUM(J76:L76)</f>
        <v>80000</v>
      </c>
      <c r="J76" s="70">
        <f>SUM(J77)</f>
        <v>0</v>
      </c>
      <c r="K76" s="70">
        <f>SUM(K77)</f>
        <v>0</v>
      </c>
      <c r="L76" s="70">
        <f>SUM(L77)</f>
        <v>80000</v>
      </c>
      <c r="M76" s="70">
        <f>SUM(N76:Q76)</f>
        <v>400000</v>
      </c>
      <c r="N76" s="70">
        <f>SUM(N77)</f>
        <v>0</v>
      </c>
      <c r="O76" s="70">
        <f>SUM(O77)</f>
        <v>0</v>
      </c>
      <c r="P76" s="70">
        <f>SUM(P77)</f>
        <v>0</v>
      </c>
      <c r="Q76" s="70">
        <f>SUM(Q77)</f>
        <v>400000</v>
      </c>
    </row>
    <row r="77" spans="1:17" ht="12.75">
      <c r="A77" s="74"/>
      <c r="B77" s="66" t="s">
        <v>129</v>
      </c>
      <c r="C77" s="67"/>
      <c r="D77" s="71">
        <v>70005</v>
      </c>
      <c r="E77" s="69">
        <f>SUM(F77:G77)</f>
        <v>480000</v>
      </c>
      <c r="F77" s="69">
        <f>SUM(I77)</f>
        <v>80000</v>
      </c>
      <c r="G77" s="69">
        <f>SUM(M77)</f>
        <v>400000</v>
      </c>
      <c r="H77" s="72">
        <f>SUM(I77+M77)</f>
        <v>480000</v>
      </c>
      <c r="I77" s="72">
        <f>SUM(J77:L77)</f>
        <v>80000</v>
      </c>
      <c r="J77" s="72">
        <v>0</v>
      </c>
      <c r="K77" s="72">
        <v>0</v>
      </c>
      <c r="L77" s="72">
        <v>80000</v>
      </c>
      <c r="M77" s="72">
        <f>SUM(N77:Q77)</f>
        <v>400000</v>
      </c>
      <c r="N77" s="72">
        <v>0</v>
      </c>
      <c r="O77" s="72">
        <v>0</v>
      </c>
      <c r="P77" s="72">
        <v>0</v>
      </c>
      <c r="Q77" s="72">
        <v>400000</v>
      </c>
    </row>
    <row r="78" spans="1:17" ht="12.75">
      <c r="A78" s="74"/>
      <c r="B78" s="66" t="s">
        <v>111</v>
      </c>
      <c r="C78" s="67"/>
      <c r="D78" s="67"/>
      <c r="E78" s="69">
        <f>SUM(F78:G78)</f>
        <v>380000</v>
      </c>
      <c r="F78" s="69">
        <v>380000</v>
      </c>
      <c r="G78" s="75"/>
      <c r="H78" s="72"/>
      <c r="I78" s="72"/>
      <c r="J78" s="72"/>
      <c r="K78" s="72"/>
      <c r="L78" s="72"/>
      <c r="M78" s="72"/>
      <c r="N78" s="72"/>
      <c r="O78" s="72"/>
      <c r="P78" s="72"/>
      <c r="Q78" s="72"/>
    </row>
    <row r="79" spans="1:17" ht="12.75">
      <c r="A79" s="74"/>
      <c r="B79" s="66" t="s">
        <v>132</v>
      </c>
      <c r="C79" s="67"/>
      <c r="D79" s="67"/>
      <c r="E79" s="69">
        <f>SUM(F79:G79)</f>
        <v>0</v>
      </c>
      <c r="F79" s="69"/>
      <c r="G79" s="69">
        <v>0</v>
      </c>
      <c r="H79" s="72"/>
      <c r="I79" s="72"/>
      <c r="J79" s="72"/>
      <c r="K79" s="72"/>
      <c r="L79" s="72"/>
      <c r="M79" s="72"/>
      <c r="N79" s="72"/>
      <c r="O79" s="72"/>
      <c r="P79" s="72"/>
      <c r="Q79" s="72"/>
    </row>
    <row r="80" spans="1:17" ht="12.75">
      <c r="A80" s="74"/>
      <c r="B80" s="73" t="s">
        <v>133</v>
      </c>
      <c r="C80" s="67"/>
      <c r="D80" s="71"/>
      <c r="E80" s="69">
        <f>SUM(F80:G80)</f>
        <v>0</v>
      </c>
      <c r="F80" s="70"/>
      <c r="G80" s="70">
        <v>0</v>
      </c>
      <c r="H80" s="72"/>
      <c r="I80" s="72"/>
      <c r="J80" s="72"/>
      <c r="K80" s="72"/>
      <c r="L80" s="72"/>
      <c r="M80" s="72"/>
      <c r="N80" s="72"/>
      <c r="O80" s="72"/>
      <c r="P80" s="72"/>
      <c r="Q80" s="72"/>
    </row>
    <row r="81" spans="1:17" ht="12.75">
      <c r="A81" s="74" t="s">
        <v>134</v>
      </c>
      <c r="B81" s="66" t="s">
        <v>104</v>
      </c>
      <c r="C81" s="67" t="s">
        <v>135</v>
      </c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</row>
    <row r="82" spans="1:17" ht="12.75">
      <c r="A82" s="74"/>
      <c r="B82" s="66" t="s">
        <v>106</v>
      </c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</row>
    <row r="83" spans="1:17" ht="12.75">
      <c r="A83" s="74"/>
      <c r="B83" s="66" t="s">
        <v>107</v>
      </c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</row>
    <row r="84" spans="1:17" ht="12.75">
      <c r="A84" s="74"/>
      <c r="B84" s="66" t="s">
        <v>108</v>
      </c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</row>
    <row r="85" spans="1:17" ht="12.75">
      <c r="A85" s="74"/>
      <c r="B85" s="66" t="s">
        <v>109</v>
      </c>
      <c r="C85" s="67"/>
      <c r="D85" s="67"/>
      <c r="E85" s="69">
        <f>SUM(E86:E89)</f>
        <v>1036000</v>
      </c>
      <c r="F85" s="69">
        <f>SUM(F86:F89)</f>
        <v>536000</v>
      </c>
      <c r="G85" s="69">
        <f>SUM(G86:G89)</f>
        <v>500000</v>
      </c>
      <c r="H85" s="70">
        <f>SUM(I85,M85)</f>
        <v>984235</v>
      </c>
      <c r="I85" s="70">
        <f>SUM(J85:L85)</f>
        <v>484235</v>
      </c>
      <c r="J85" s="70">
        <f>SUM(J86)</f>
        <v>36000</v>
      </c>
      <c r="K85" s="70">
        <f>SUM(K86)</f>
        <v>0</v>
      </c>
      <c r="L85" s="70">
        <f>SUM(L86)</f>
        <v>448235</v>
      </c>
      <c r="M85" s="70">
        <f>SUM(N85:Q85)</f>
        <v>500000</v>
      </c>
      <c r="N85" s="70">
        <f>SUM(N86)</f>
        <v>0</v>
      </c>
      <c r="O85" s="70">
        <f>SUM(O86)</f>
        <v>0</v>
      </c>
      <c r="P85" s="70">
        <f>SUM(P86)</f>
        <v>0</v>
      </c>
      <c r="Q85" s="70">
        <f>SUM(Q86)</f>
        <v>500000</v>
      </c>
    </row>
    <row r="86" spans="1:17" ht="12.75">
      <c r="A86" s="74"/>
      <c r="B86" s="66" t="s">
        <v>129</v>
      </c>
      <c r="C86" s="67"/>
      <c r="D86" s="71">
        <v>70005</v>
      </c>
      <c r="E86" s="69">
        <f>SUM(F86:G86)</f>
        <v>984235</v>
      </c>
      <c r="F86" s="69">
        <f>SUM(I86)</f>
        <v>484235</v>
      </c>
      <c r="G86" s="69">
        <f>SUM(M86)</f>
        <v>500000</v>
      </c>
      <c r="H86" s="72">
        <f>SUM(I86+M86)</f>
        <v>984235</v>
      </c>
      <c r="I86" s="72">
        <f>SUM(J86:L86)</f>
        <v>484235</v>
      </c>
      <c r="J86" s="72">
        <v>36000</v>
      </c>
      <c r="K86" s="72">
        <v>0</v>
      </c>
      <c r="L86" s="72">
        <v>448235</v>
      </c>
      <c r="M86" s="72">
        <f>SUM(N86:Q86)</f>
        <v>500000</v>
      </c>
      <c r="N86" s="72">
        <v>0</v>
      </c>
      <c r="O86" s="72">
        <v>0</v>
      </c>
      <c r="P86" s="72">
        <v>0</v>
      </c>
      <c r="Q86" s="72">
        <v>500000</v>
      </c>
    </row>
    <row r="87" spans="1:17" ht="12.75">
      <c r="A87" s="74"/>
      <c r="B87" s="66" t="s">
        <v>111</v>
      </c>
      <c r="C87" s="67"/>
      <c r="D87" s="67"/>
      <c r="E87" s="69">
        <f>SUM(F87:G87)</f>
        <v>0</v>
      </c>
      <c r="F87" s="69">
        <v>0</v>
      </c>
      <c r="G87" s="69">
        <v>0</v>
      </c>
      <c r="H87" s="72"/>
      <c r="I87" s="72"/>
      <c r="J87" s="72"/>
      <c r="K87" s="72"/>
      <c r="L87" s="72"/>
      <c r="M87" s="72"/>
      <c r="N87" s="72"/>
      <c r="O87" s="72"/>
      <c r="P87" s="72"/>
      <c r="Q87" s="72"/>
    </row>
    <row r="88" spans="1:17" ht="12.75">
      <c r="A88" s="74"/>
      <c r="B88" s="66" t="s">
        <v>132</v>
      </c>
      <c r="C88" s="67"/>
      <c r="D88" s="67"/>
      <c r="E88" s="69">
        <f>SUM(F88:G88)</f>
        <v>26871</v>
      </c>
      <c r="F88" s="69">
        <v>26871</v>
      </c>
      <c r="G88" s="69"/>
      <c r="H88" s="72"/>
      <c r="I88" s="72"/>
      <c r="J88" s="72"/>
      <c r="K88" s="72"/>
      <c r="L88" s="72"/>
      <c r="M88" s="72"/>
      <c r="N88" s="72"/>
      <c r="O88" s="72"/>
      <c r="P88" s="72"/>
      <c r="Q88" s="72"/>
    </row>
    <row r="89" spans="1:17" ht="12.75">
      <c r="A89" s="74"/>
      <c r="B89" s="73" t="s">
        <v>133</v>
      </c>
      <c r="C89" s="67"/>
      <c r="D89" s="71"/>
      <c r="E89" s="69">
        <f>SUM(F89:G89)</f>
        <v>24894</v>
      </c>
      <c r="F89" s="70">
        <v>24894</v>
      </c>
      <c r="G89" s="70">
        <v>0</v>
      </c>
      <c r="H89" s="72"/>
      <c r="I89" s="72"/>
      <c r="J89" s="72"/>
      <c r="K89" s="72"/>
      <c r="L89" s="72"/>
      <c r="M89" s="72"/>
      <c r="N89" s="72"/>
      <c r="O89" s="72"/>
      <c r="P89" s="72"/>
      <c r="Q89" s="72"/>
    </row>
    <row r="90" spans="1:17" ht="12.75">
      <c r="A90" s="65" t="s">
        <v>136</v>
      </c>
      <c r="B90" s="66" t="s">
        <v>104</v>
      </c>
      <c r="C90" s="67" t="s">
        <v>73</v>
      </c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</row>
    <row r="91" spans="1:17" ht="12.75">
      <c r="A91" s="65"/>
      <c r="B91" s="66" t="s">
        <v>106</v>
      </c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</row>
    <row r="92" spans="1:17" ht="12.75">
      <c r="A92" s="65"/>
      <c r="B92" s="66" t="s">
        <v>107</v>
      </c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</row>
    <row r="93" spans="1:17" ht="12.75">
      <c r="A93" s="65"/>
      <c r="B93" s="66" t="s">
        <v>108</v>
      </c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</row>
    <row r="94" spans="1:17" ht="12.75">
      <c r="A94" s="65"/>
      <c r="B94" s="66" t="s">
        <v>109</v>
      </c>
      <c r="C94" s="67"/>
      <c r="D94" s="67"/>
      <c r="E94" s="69">
        <f>SUM(E95:E98)</f>
        <v>4351456</v>
      </c>
      <c r="F94" s="69">
        <f>SUM(F95:F98)</f>
        <v>435146</v>
      </c>
      <c r="G94" s="69">
        <f>SUM(G95:G98)</f>
        <v>3916310</v>
      </c>
      <c r="H94" s="70">
        <f>SUM(I94,M94)</f>
        <v>2175728</v>
      </c>
      <c r="I94" s="70">
        <f>SUM(J94:L94)</f>
        <v>217573</v>
      </c>
      <c r="J94" s="70">
        <f>SUM(J95)</f>
        <v>217573</v>
      </c>
      <c r="K94" s="70">
        <f>SUM(K95)</f>
        <v>0</v>
      </c>
      <c r="L94" s="70">
        <f>SUM(L95)</f>
        <v>0</v>
      </c>
      <c r="M94" s="70">
        <f>SUM(N94:Q94)</f>
        <v>1958155</v>
      </c>
      <c r="N94" s="70">
        <f>SUM(N95)</f>
        <v>0</v>
      </c>
      <c r="O94" s="70">
        <f>SUM(O95)</f>
        <v>0</v>
      </c>
      <c r="P94" s="70">
        <f>SUM(P95)</f>
        <v>0</v>
      </c>
      <c r="Q94" s="70">
        <f>SUM(Q95)</f>
        <v>1958155</v>
      </c>
    </row>
    <row r="95" spans="1:17" ht="12.75">
      <c r="A95" s="65"/>
      <c r="B95" s="66" t="s">
        <v>110</v>
      </c>
      <c r="C95" s="67"/>
      <c r="D95" s="71">
        <v>90001</v>
      </c>
      <c r="E95" s="69">
        <f>SUM(F95:G95)</f>
        <v>2175728</v>
      </c>
      <c r="F95" s="69">
        <f>SUM(I95)</f>
        <v>217573</v>
      </c>
      <c r="G95" s="69">
        <f>SUM(M95)</f>
        <v>1958155</v>
      </c>
      <c r="H95" s="72">
        <f>SUM(I95+M95)</f>
        <v>2175728</v>
      </c>
      <c r="I95" s="72">
        <f>SUM(J95:L95)</f>
        <v>217573</v>
      </c>
      <c r="J95" s="72">
        <v>217573</v>
      </c>
      <c r="K95" s="72">
        <v>0</v>
      </c>
      <c r="L95" s="72"/>
      <c r="M95" s="72">
        <f>SUM(N95:Q95)</f>
        <v>1958155</v>
      </c>
      <c r="N95" s="72">
        <v>0</v>
      </c>
      <c r="O95" s="72">
        <v>0</v>
      </c>
      <c r="P95" s="72">
        <v>0</v>
      </c>
      <c r="Q95" s="72">
        <v>1958155</v>
      </c>
    </row>
    <row r="96" spans="1:17" ht="12.75">
      <c r="A96" s="65"/>
      <c r="B96" s="66" t="s">
        <v>111</v>
      </c>
      <c r="C96" s="67"/>
      <c r="D96" s="67"/>
      <c r="E96" s="69">
        <f>SUM(F96:G96)</f>
        <v>2175728</v>
      </c>
      <c r="F96" s="69">
        <v>217573</v>
      </c>
      <c r="G96" s="69">
        <v>1958155</v>
      </c>
      <c r="H96" s="72"/>
      <c r="I96" s="72"/>
      <c r="J96" s="72"/>
      <c r="K96" s="72"/>
      <c r="L96" s="72"/>
      <c r="M96" s="72"/>
      <c r="N96" s="72"/>
      <c r="O96" s="72"/>
      <c r="P96" s="72"/>
      <c r="Q96" s="72"/>
    </row>
    <row r="97" spans="1:17" ht="12.75">
      <c r="A97" s="65"/>
      <c r="B97" s="66" t="s">
        <v>112</v>
      </c>
      <c r="C97" s="67">
        <f>SUM(D97:E97)</f>
        <v>0</v>
      </c>
      <c r="D97" s="71">
        <f>SUM(E97:F97)</f>
        <v>0</v>
      </c>
      <c r="E97" s="69">
        <f>SUM(F97:G97)</f>
        <v>0</v>
      </c>
      <c r="F97" s="69">
        <v>0</v>
      </c>
      <c r="G97" s="69">
        <v>0</v>
      </c>
      <c r="H97" s="72"/>
      <c r="I97" s="72"/>
      <c r="J97" s="72"/>
      <c r="K97" s="72"/>
      <c r="L97" s="72"/>
      <c r="M97" s="72"/>
      <c r="N97" s="72"/>
      <c r="O97" s="72"/>
      <c r="P97" s="72"/>
      <c r="Q97" s="72"/>
    </row>
    <row r="98" spans="1:17" ht="12.75">
      <c r="A98" s="65"/>
      <c r="B98" s="73" t="s">
        <v>133</v>
      </c>
      <c r="C98" s="67"/>
      <c r="D98" s="71"/>
      <c r="E98" s="69">
        <f>SUM(F98:G98)</f>
        <v>0</v>
      </c>
      <c r="F98" s="70"/>
      <c r="G98" s="70">
        <v>0</v>
      </c>
      <c r="H98" s="72"/>
      <c r="I98" s="72"/>
      <c r="J98" s="72"/>
      <c r="K98" s="72"/>
      <c r="L98" s="72"/>
      <c r="M98" s="72"/>
      <c r="N98" s="72"/>
      <c r="O98" s="72"/>
      <c r="P98" s="72"/>
      <c r="Q98" s="72"/>
    </row>
    <row r="99" spans="1:17" ht="12.75" customHeight="1">
      <c r="A99" s="65" t="s">
        <v>137</v>
      </c>
      <c r="B99" s="66" t="s">
        <v>104</v>
      </c>
      <c r="C99" s="76" t="s">
        <v>138</v>
      </c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</row>
    <row r="100" spans="1:17" ht="12.75">
      <c r="A100" s="65"/>
      <c r="B100" s="66" t="s">
        <v>106</v>
      </c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</row>
    <row r="101" spans="1:17" ht="12.75">
      <c r="A101" s="65"/>
      <c r="B101" s="66" t="s">
        <v>107</v>
      </c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</row>
    <row r="102" spans="1:17" ht="12.75">
      <c r="A102" s="65"/>
      <c r="B102" s="66" t="s">
        <v>108</v>
      </c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</row>
    <row r="103" spans="1:17" ht="12.75">
      <c r="A103" s="65"/>
      <c r="B103" s="66" t="s">
        <v>109</v>
      </c>
      <c r="C103" s="67"/>
      <c r="D103" s="67"/>
      <c r="E103" s="69">
        <f>SUM(E104:E107)</f>
        <v>7031721</v>
      </c>
      <c r="F103" s="69">
        <f>SUM(F104:F107)</f>
        <v>1536152</v>
      </c>
      <c r="G103" s="69">
        <f>SUM(G104:G107)</f>
        <v>5495569</v>
      </c>
      <c r="H103" s="70">
        <f>SUM(I103,M103)</f>
        <v>4500641</v>
      </c>
      <c r="I103" s="70">
        <f>SUM(J103:L103)</f>
        <v>900128</v>
      </c>
      <c r="J103" s="70">
        <f>SUM(J104)</f>
        <v>900128</v>
      </c>
      <c r="K103" s="70">
        <f>SUM(K104)</f>
        <v>0</v>
      </c>
      <c r="L103" s="70">
        <f>SUM(L104)</f>
        <v>0</v>
      </c>
      <c r="M103" s="70">
        <f>SUM(N103:Q103)</f>
        <v>3600513</v>
      </c>
      <c r="N103" s="70">
        <f>SUM(N104)</f>
        <v>0</v>
      </c>
      <c r="O103" s="70">
        <f>SUM(O104)</f>
        <v>0</v>
      </c>
      <c r="P103" s="70">
        <f>SUM(P104)</f>
        <v>0</v>
      </c>
      <c r="Q103" s="70">
        <f>SUM(Q104)</f>
        <v>3600513</v>
      </c>
    </row>
    <row r="104" spans="1:17" ht="12.75">
      <c r="A104" s="65"/>
      <c r="B104" s="66" t="s">
        <v>129</v>
      </c>
      <c r="C104" s="67"/>
      <c r="D104" s="71">
        <v>90095</v>
      </c>
      <c r="E104" s="69">
        <f>SUM(F104:G104)</f>
        <v>4500641</v>
      </c>
      <c r="F104" s="69">
        <f>SUM(I104)</f>
        <v>900128</v>
      </c>
      <c r="G104" s="69">
        <f>SUM(M104)</f>
        <v>3600513</v>
      </c>
      <c r="H104" s="72">
        <f>SUM(I104+M104)</f>
        <v>4500641</v>
      </c>
      <c r="I104" s="72">
        <f>SUM(J104:L104)</f>
        <v>900128</v>
      </c>
      <c r="J104" s="72">
        <v>900128</v>
      </c>
      <c r="K104" s="72">
        <v>0</v>
      </c>
      <c r="L104" s="72">
        <v>0</v>
      </c>
      <c r="M104" s="72">
        <f>SUM(N104:Q104)</f>
        <v>3600513</v>
      </c>
      <c r="N104" s="72">
        <v>0</v>
      </c>
      <c r="O104" s="72">
        <v>0</v>
      </c>
      <c r="P104" s="72">
        <v>0</v>
      </c>
      <c r="Q104" s="72">
        <v>3600513</v>
      </c>
    </row>
    <row r="105" spans="1:17" ht="12.75">
      <c r="A105" s="65"/>
      <c r="B105" s="73" t="s">
        <v>111</v>
      </c>
      <c r="C105" s="67"/>
      <c r="D105" s="67"/>
      <c r="E105" s="69">
        <f>SUM(F105:G105)</f>
        <v>2531080</v>
      </c>
      <c r="F105" s="69">
        <v>636024</v>
      </c>
      <c r="G105" s="69">
        <v>1895056</v>
      </c>
      <c r="H105" s="72"/>
      <c r="I105" s="72"/>
      <c r="J105" s="72"/>
      <c r="K105" s="72"/>
      <c r="L105" s="72"/>
      <c r="M105" s="72"/>
      <c r="N105" s="72"/>
      <c r="O105" s="72"/>
      <c r="P105" s="72"/>
      <c r="Q105" s="72"/>
    </row>
    <row r="106" spans="1:17" ht="12.75">
      <c r="A106" s="65"/>
      <c r="B106" s="66" t="s">
        <v>111</v>
      </c>
      <c r="C106" s="67"/>
      <c r="D106" s="67"/>
      <c r="E106" s="69">
        <f>SUM(F106:G106)</f>
        <v>0</v>
      </c>
      <c r="F106" s="69">
        <v>0</v>
      </c>
      <c r="G106" s="69">
        <v>0</v>
      </c>
      <c r="H106" s="72"/>
      <c r="I106" s="72"/>
      <c r="J106" s="72"/>
      <c r="K106" s="72"/>
      <c r="L106" s="72"/>
      <c r="M106" s="72"/>
      <c r="N106" s="72"/>
      <c r="O106" s="72"/>
      <c r="P106" s="72"/>
      <c r="Q106" s="72"/>
    </row>
    <row r="107" spans="1:17" ht="12.75">
      <c r="A107" s="65"/>
      <c r="B107" s="73" t="s">
        <v>133</v>
      </c>
      <c r="C107" s="67"/>
      <c r="D107" s="71"/>
      <c r="E107" s="69">
        <f>SUM(F107:G107)</f>
        <v>0</v>
      </c>
      <c r="F107" s="70">
        <v>0</v>
      </c>
      <c r="G107" s="70">
        <v>0</v>
      </c>
      <c r="H107" s="72"/>
      <c r="I107" s="72"/>
      <c r="J107" s="72"/>
      <c r="K107" s="72"/>
      <c r="L107" s="72"/>
      <c r="M107" s="72"/>
      <c r="N107" s="72"/>
      <c r="O107" s="72"/>
      <c r="P107" s="72"/>
      <c r="Q107" s="72"/>
    </row>
    <row r="108" spans="1:17" ht="12.75">
      <c r="A108" s="62">
        <v>2</v>
      </c>
      <c r="B108" s="63" t="s">
        <v>139</v>
      </c>
      <c r="C108" s="67"/>
      <c r="D108" s="67"/>
      <c r="E108" s="77">
        <f>SUM(E113,E122,E131,E140,E149,E158)</f>
        <v>1432589.43</v>
      </c>
      <c r="F108" s="77">
        <f>SUM(F113,F122,F131,F140,F149,F158)</f>
        <v>315575.3</v>
      </c>
      <c r="G108" s="77">
        <f>SUM(G113,G122,G131,G140,G149,G158)</f>
        <v>1117014.1300000001</v>
      </c>
      <c r="H108" s="77">
        <f>SUM(H113,H122,H131,H140,H149,H158)</f>
        <v>858545.67</v>
      </c>
      <c r="I108" s="77">
        <f>SUM(I113,I122,I131,I140,I149,I158)</f>
        <v>162907.11</v>
      </c>
      <c r="J108" s="77">
        <f>SUM(J113,J122,J131,J140,J149,J158)</f>
        <v>0</v>
      </c>
      <c r="K108" s="77">
        <f>SUM(K113,K122,K131,K140,K149,K158)</f>
        <v>0</v>
      </c>
      <c r="L108" s="77">
        <f>SUM(L113,L122,L131,L140,L149,L158)</f>
        <v>162907.11</v>
      </c>
      <c r="M108" s="77">
        <f>SUM(M113,M122,M131,M140,M149,M158)</f>
        <v>695638.56</v>
      </c>
      <c r="N108" s="77">
        <f>SUM(N113,N122,N131,N140,N149,N158)</f>
        <v>0</v>
      </c>
      <c r="O108" s="77">
        <f>SUM(O113,O122,O131,O140,O149,O158)</f>
        <v>0</v>
      </c>
      <c r="P108" s="77">
        <f>SUM(P113,P122,P131,P140,P149,P158)</f>
        <v>0</v>
      </c>
      <c r="Q108" s="77">
        <f>SUM(Q113,Q122,Q131,Q140,Q149,Q158)</f>
        <v>695638.56</v>
      </c>
    </row>
    <row r="109" spans="1:17" ht="12.75">
      <c r="A109" s="65" t="s">
        <v>140</v>
      </c>
      <c r="B109" s="66" t="s">
        <v>104</v>
      </c>
      <c r="C109" s="67" t="s">
        <v>117</v>
      </c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</row>
    <row r="110" spans="1:17" ht="12.75">
      <c r="A110" s="65"/>
      <c r="B110" s="66" t="s">
        <v>106</v>
      </c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</row>
    <row r="111" spans="1:17" ht="12.75">
      <c r="A111" s="65"/>
      <c r="B111" s="66" t="s">
        <v>107</v>
      </c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</row>
    <row r="112" spans="1:17" ht="12.75">
      <c r="A112" s="65"/>
      <c r="B112" s="66" t="s">
        <v>108</v>
      </c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</row>
    <row r="113" spans="1:17" ht="12.75">
      <c r="A113" s="65"/>
      <c r="B113" s="66" t="s">
        <v>109</v>
      </c>
      <c r="C113" s="67"/>
      <c r="D113" s="67"/>
      <c r="E113" s="69">
        <f>SUM(E114:E117)</f>
        <v>112631.22</v>
      </c>
      <c r="F113" s="69">
        <f>SUM(F114:F117)</f>
        <v>23827.84</v>
      </c>
      <c r="G113" s="69">
        <f>SUM(G114:G117)</f>
        <v>88803.38</v>
      </c>
      <c r="H113" s="70">
        <f>SUM(I113,M113)</f>
        <v>109206.22</v>
      </c>
      <c r="I113" s="70">
        <f>SUM(J113:L113)</f>
        <v>20402.84</v>
      </c>
      <c r="J113" s="70">
        <f>SUM(J114)</f>
        <v>0</v>
      </c>
      <c r="K113" s="70">
        <f>SUM(K114)</f>
        <v>0</v>
      </c>
      <c r="L113" s="70">
        <f>SUM(L114)</f>
        <v>20402.84</v>
      </c>
      <c r="M113" s="70">
        <f>SUM(N113:Q113)</f>
        <v>88803.38</v>
      </c>
      <c r="N113" s="70">
        <f>SUM(N114)</f>
        <v>0</v>
      </c>
      <c r="O113" s="70">
        <f>SUM(O114)</f>
        <v>0</v>
      </c>
      <c r="P113" s="70">
        <f>SUM(P114)</f>
        <v>0</v>
      </c>
      <c r="Q113" s="70">
        <f>SUM(Q114)</f>
        <v>88803.38</v>
      </c>
    </row>
    <row r="114" spans="1:17" ht="12.75">
      <c r="A114" s="65"/>
      <c r="B114" s="66" t="s">
        <v>110</v>
      </c>
      <c r="C114" s="67"/>
      <c r="D114" s="71">
        <v>63001</v>
      </c>
      <c r="E114" s="69">
        <f>SUM(F114:G114)</f>
        <v>109206.22</v>
      </c>
      <c r="F114" s="69">
        <f>SUM(I114)</f>
        <v>20402.84</v>
      </c>
      <c r="G114" s="69">
        <f>SUM(M114)</f>
        <v>88803.38</v>
      </c>
      <c r="H114" s="72">
        <f>SUM(I114+M114)</f>
        <v>109206.22</v>
      </c>
      <c r="I114" s="72">
        <f>SUM(J114:L114)</f>
        <v>20402.84</v>
      </c>
      <c r="J114" s="72">
        <v>0</v>
      </c>
      <c r="K114" s="72">
        <v>0</v>
      </c>
      <c r="L114" s="72">
        <f>17730+4581.65-1908.81</f>
        <v>20402.84</v>
      </c>
      <c r="M114" s="72">
        <f>SUM(N114:Q114)</f>
        <v>88803.38</v>
      </c>
      <c r="N114" s="72">
        <v>0</v>
      </c>
      <c r="O114" s="72">
        <v>0</v>
      </c>
      <c r="P114" s="72">
        <v>0</v>
      </c>
      <c r="Q114" s="72">
        <f>99620-10816.62</f>
        <v>88803.38</v>
      </c>
    </row>
    <row r="115" spans="1:17" ht="12.75">
      <c r="A115" s="65"/>
      <c r="B115" s="73" t="s">
        <v>141</v>
      </c>
      <c r="C115" s="67"/>
      <c r="D115" s="67"/>
      <c r="E115" s="69">
        <f>SUM(F115:G115)</f>
        <v>3425</v>
      </c>
      <c r="F115" s="69">
        <v>3425</v>
      </c>
      <c r="G115" s="69">
        <v>0</v>
      </c>
      <c r="H115" s="72"/>
      <c r="I115" s="72"/>
      <c r="J115" s="72"/>
      <c r="K115" s="72"/>
      <c r="L115" s="72"/>
      <c r="M115" s="72"/>
      <c r="N115" s="72"/>
      <c r="O115" s="72"/>
      <c r="P115" s="72"/>
      <c r="Q115" s="72"/>
    </row>
    <row r="116" spans="1:17" ht="12.75">
      <c r="A116" s="65"/>
      <c r="B116" s="66" t="s">
        <v>142</v>
      </c>
      <c r="C116" s="67"/>
      <c r="D116" s="67"/>
      <c r="E116" s="69">
        <f>SUM(F116:G116)</f>
        <v>0</v>
      </c>
      <c r="F116" s="69">
        <v>0</v>
      </c>
      <c r="G116" s="69">
        <v>0</v>
      </c>
      <c r="H116" s="72"/>
      <c r="I116" s="72"/>
      <c r="J116" s="72"/>
      <c r="K116" s="72"/>
      <c r="L116" s="72"/>
      <c r="M116" s="72"/>
      <c r="N116" s="72"/>
      <c r="O116" s="72"/>
      <c r="P116" s="72"/>
      <c r="Q116" s="72"/>
    </row>
    <row r="117" spans="1:17" ht="12.75">
      <c r="A117" s="65"/>
      <c r="B117" s="73" t="s">
        <v>112</v>
      </c>
      <c r="C117" s="67"/>
      <c r="D117" s="71"/>
      <c r="E117" s="78">
        <f>SUM(G117)</f>
        <v>0</v>
      </c>
      <c r="F117" s="78"/>
      <c r="G117" s="78"/>
      <c r="H117" s="72"/>
      <c r="I117" s="72"/>
      <c r="J117" s="72"/>
      <c r="K117" s="72"/>
      <c r="L117" s="72"/>
      <c r="M117" s="72"/>
      <c r="N117" s="72"/>
      <c r="O117" s="72"/>
      <c r="P117" s="72"/>
      <c r="Q117" s="72"/>
    </row>
    <row r="118" spans="1:17" ht="12.75">
      <c r="A118" s="74" t="s">
        <v>143</v>
      </c>
      <c r="B118" s="66" t="s">
        <v>104</v>
      </c>
      <c r="C118" s="67" t="s">
        <v>144</v>
      </c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</row>
    <row r="119" spans="1:17" ht="12.75">
      <c r="A119" s="74" t="s">
        <v>143</v>
      </c>
      <c r="B119" s="66" t="s">
        <v>106</v>
      </c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</row>
    <row r="120" spans="1:17" ht="12.75">
      <c r="A120" s="74" t="s">
        <v>145</v>
      </c>
      <c r="B120" s="66" t="s">
        <v>107</v>
      </c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</row>
    <row r="121" spans="1:17" ht="12.75">
      <c r="A121" s="74" t="s">
        <v>146</v>
      </c>
      <c r="B121" s="66" t="s">
        <v>108</v>
      </c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</row>
    <row r="122" spans="1:17" ht="12.75">
      <c r="A122" s="74" t="s">
        <v>147</v>
      </c>
      <c r="B122" s="66" t="s">
        <v>109</v>
      </c>
      <c r="C122" s="67"/>
      <c r="D122" s="67"/>
      <c r="E122" s="69">
        <f>SUM(E123:E126)</f>
        <v>44353.32</v>
      </c>
      <c r="F122" s="69">
        <f>SUM(F123:F126)</f>
        <v>0</v>
      </c>
      <c r="G122" s="69">
        <f>SUM(G123:G126)</f>
        <v>44353.32</v>
      </c>
      <c r="H122" s="70">
        <f>SUM(I122,M122)</f>
        <v>30792.56</v>
      </c>
      <c r="I122" s="70">
        <f>SUM(J122:L122)</f>
        <v>0</v>
      </c>
      <c r="J122" s="70">
        <f>SUM(J123)</f>
        <v>0</v>
      </c>
      <c r="K122" s="70">
        <f>SUM(K123)</f>
        <v>0</v>
      </c>
      <c r="L122" s="70">
        <f>SUM(L123)</f>
        <v>0</v>
      </c>
      <c r="M122" s="70">
        <f>SUM(N122:Q122)</f>
        <v>30792.56</v>
      </c>
      <c r="N122" s="70">
        <f>SUM(N123)</f>
        <v>0</v>
      </c>
      <c r="O122" s="70">
        <f>SUM(O123)</f>
        <v>0</v>
      </c>
      <c r="P122" s="70">
        <f>SUM(P123)</f>
        <v>0</v>
      </c>
      <c r="Q122" s="70">
        <f>SUM(Q123)</f>
        <v>30792.56</v>
      </c>
    </row>
    <row r="123" spans="1:17" ht="12.75">
      <c r="A123" s="74" t="s">
        <v>148</v>
      </c>
      <c r="B123" s="66" t="s">
        <v>129</v>
      </c>
      <c r="C123" s="67"/>
      <c r="D123" s="71">
        <v>63003</v>
      </c>
      <c r="E123" s="69">
        <f>SUM(F123:G123)</f>
        <v>30792.56</v>
      </c>
      <c r="F123" s="69">
        <f>SUM(I123)</f>
        <v>0</v>
      </c>
      <c r="G123" s="69">
        <f>SUM(M123)</f>
        <v>30792.56</v>
      </c>
      <c r="H123" s="72">
        <f>SUM(I123+M123)</f>
        <v>30792.56</v>
      </c>
      <c r="I123" s="72">
        <f>SUM(J123:L123)</f>
        <v>0</v>
      </c>
      <c r="J123" s="72">
        <v>0</v>
      </c>
      <c r="K123" s="72">
        <v>0</v>
      </c>
      <c r="L123" s="72"/>
      <c r="M123" s="72">
        <f>SUM(N123:Q123)</f>
        <v>30792.56</v>
      </c>
      <c r="N123" s="72">
        <v>0</v>
      </c>
      <c r="O123" s="72">
        <v>0</v>
      </c>
      <c r="P123" s="72">
        <v>0</v>
      </c>
      <c r="Q123" s="72">
        <v>30792.56</v>
      </c>
    </row>
    <row r="124" spans="1:17" ht="12.75">
      <c r="A124" s="74" t="s">
        <v>149</v>
      </c>
      <c r="B124" s="66" t="s">
        <v>150</v>
      </c>
      <c r="C124" s="67"/>
      <c r="D124" s="67"/>
      <c r="E124" s="69">
        <f>SUM(F124:G124)</f>
        <v>5300</v>
      </c>
      <c r="F124" s="69">
        <v>0</v>
      </c>
      <c r="G124" s="69">
        <v>5300</v>
      </c>
      <c r="H124" s="72"/>
      <c r="I124" s="72"/>
      <c r="J124" s="72"/>
      <c r="K124" s="72"/>
      <c r="L124" s="72"/>
      <c r="M124" s="72"/>
      <c r="N124" s="72"/>
      <c r="O124" s="72"/>
      <c r="P124" s="72"/>
      <c r="Q124" s="72"/>
    </row>
    <row r="125" spans="1:17" ht="12.75">
      <c r="A125" s="74" t="s">
        <v>151</v>
      </c>
      <c r="B125" s="73" t="s">
        <v>142</v>
      </c>
      <c r="C125" s="67"/>
      <c r="D125" s="67"/>
      <c r="E125" s="69">
        <f>SUM(F125:G125)</f>
        <v>8260.76</v>
      </c>
      <c r="F125" s="69">
        <v>0</v>
      </c>
      <c r="G125" s="69">
        <v>8260.76</v>
      </c>
      <c r="H125" s="72"/>
      <c r="I125" s="72"/>
      <c r="J125" s="72"/>
      <c r="K125" s="72"/>
      <c r="L125" s="72"/>
      <c r="M125" s="72"/>
      <c r="N125" s="72"/>
      <c r="O125" s="72"/>
      <c r="P125" s="72"/>
      <c r="Q125" s="72"/>
    </row>
    <row r="126" spans="1:17" ht="12.75">
      <c r="A126" s="74" t="s">
        <v>152</v>
      </c>
      <c r="B126" s="73" t="s">
        <v>153</v>
      </c>
      <c r="C126" s="67"/>
      <c r="D126" s="71"/>
      <c r="E126" s="69">
        <f>SUM(F126:G126)</f>
        <v>0</v>
      </c>
      <c r="F126" s="70">
        <v>0</v>
      </c>
      <c r="G126" s="70">
        <v>0</v>
      </c>
      <c r="H126" s="72"/>
      <c r="I126" s="72"/>
      <c r="J126" s="72"/>
      <c r="K126" s="72"/>
      <c r="L126" s="72"/>
      <c r="M126" s="72"/>
      <c r="N126" s="72"/>
      <c r="O126" s="72"/>
      <c r="P126" s="72"/>
      <c r="Q126" s="72"/>
    </row>
    <row r="127" spans="1:17" ht="12.75">
      <c r="A127" s="65" t="s">
        <v>154</v>
      </c>
      <c r="B127" s="66" t="s">
        <v>104</v>
      </c>
      <c r="C127" s="67" t="s">
        <v>155</v>
      </c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</row>
    <row r="128" spans="1:17" ht="12.75">
      <c r="A128" s="65"/>
      <c r="B128" s="66" t="s">
        <v>106</v>
      </c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</row>
    <row r="129" spans="1:17" ht="12.75">
      <c r="A129" s="65"/>
      <c r="B129" s="66" t="s">
        <v>107</v>
      </c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</row>
    <row r="130" spans="1:17" ht="12.75">
      <c r="A130" s="65"/>
      <c r="B130" s="66" t="s">
        <v>108</v>
      </c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</row>
    <row r="131" spans="1:17" ht="12.75">
      <c r="A131" s="65"/>
      <c r="B131" s="66" t="s">
        <v>109</v>
      </c>
      <c r="C131" s="67"/>
      <c r="D131" s="67"/>
      <c r="E131" s="69">
        <f>SUM(E132:E135)</f>
        <v>120000</v>
      </c>
      <c r="F131" s="69">
        <f>SUM(F132:F135)</f>
        <v>120000</v>
      </c>
      <c r="G131" s="69">
        <f>SUM(G132:G135)</f>
        <v>0</v>
      </c>
      <c r="H131" s="70">
        <f>SUM(I131,M131)</f>
        <v>43062</v>
      </c>
      <c r="I131" s="70">
        <f>SUM(J131:L131)</f>
        <v>43062</v>
      </c>
      <c r="J131" s="70">
        <f>SUM(J132)</f>
        <v>0</v>
      </c>
      <c r="K131" s="70">
        <f>SUM(K132)</f>
        <v>0</v>
      </c>
      <c r="L131" s="70">
        <f>SUM(L132)</f>
        <v>43062</v>
      </c>
      <c r="M131" s="70">
        <f>SUM(N131:Q131)</f>
        <v>0</v>
      </c>
      <c r="N131" s="70">
        <f>SUM(N132)</f>
        <v>0</v>
      </c>
      <c r="O131" s="70">
        <f>SUM(O132)</f>
        <v>0</v>
      </c>
      <c r="P131" s="70">
        <f>SUM(P132)</f>
        <v>0</v>
      </c>
      <c r="Q131" s="70">
        <f>SUM(Q132)</f>
        <v>0</v>
      </c>
    </row>
    <row r="132" spans="1:17" ht="12.75">
      <c r="A132" s="65"/>
      <c r="B132" s="66" t="s">
        <v>110</v>
      </c>
      <c r="C132" s="67"/>
      <c r="D132" s="71">
        <v>75075</v>
      </c>
      <c r="E132" s="69">
        <f>SUM(F132:G132)</f>
        <v>43062</v>
      </c>
      <c r="F132" s="69">
        <f>SUM(I132)</f>
        <v>43062</v>
      </c>
      <c r="G132" s="69">
        <f>SUM(M132)</f>
        <v>0</v>
      </c>
      <c r="H132" s="72">
        <f>SUM(I132+M132)</f>
        <v>43062</v>
      </c>
      <c r="I132" s="72">
        <f>SUM(J132:L132)</f>
        <v>43062</v>
      </c>
      <c r="J132" s="72">
        <v>0</v>
      </c>
      <c r="K132" s="72">
        <v>0</v>
      </c>
      <c r="L132" s="72">
        <f>40000+3062</f>
        <v>43062</v>
      </c>
      <c r="M132" s="72">
        <f>SUM(N132:Q132)</f>
        <v>0</v>
      </c>
      <c r="N132" s="72">
        <v>0</v>
      </c>
      <c r="O132" s="72">
        <v>0</v>
      </c>
      <c r="P132" s="72">
        <v>0</v>
      </c>
      <c r="Q132" s="72">
        <v>0</v>
      </c>
    </row>
    <row r="133" spans="1:17" ht="12.75">
      <c r="A133" s="65"/>
      <c r="B133" s="66" t="s">
        <v>141</v>
      </c>
      <c r="C133" s="67"/>
      <c r="D133" s="67"/>
      <c r="E133" s="69">
        <f>SUM(F133:G133)</f>
        <v>30000</v>
      </c>
      <c r="F133" s="69">
        <v>30000</v>
      </c>
      <c r="G133" s="69">
        <v>0</v>
      </c>
      <c r="H133" s="72"/>
      <c r="I133" s="72"/>
      <c r="J133" s="72"/>
      <c r="K133" s="72"/>
      <c r="L133" s="72"/>
      <c r="M133" s="72"/>
      <c r="N133" s="72"/>
      <c r="O133" s="72"/>
      <c r="P133" s="72"/>
      <c r="Q133" s="72"/>
    </row>
    <row r="134" spans="1:17" ht="12.75">
      <c r="A134" s="65"/>
      <c r="B134" s="66" t="s">
        <v>112</v>
      </c>
      <c r="C134" s="67"/>
      <c r="D134" s="67"/>
      <c r="E134" s="69">
        <f>SUM(F134:G134)</f>
        <v>30000</v>
      </c>
      <c r="F134" s="69">
        <v>30000</v>
      </c>
      <c r="G134" s="69">
        <v>0</v>
      </c>
      <c r="H134" s="72"/>
      <c r="I134" s="72"/>
      <c r="J134" s="72"/>
      <c r="K134" s="72"/>
      <c r="L134" s="72"/>
      <c r="M134" s="72"/>
      <c r="N134" s="72"/>
      <c r="O134" s="72"/>
      <c r="P134" s="72"/>
      <c r="Q134" s="72"/>
    </row>
    <row r="135" spans="1:17" ht="12.75">
      <c r="A135" s="65"/>
      <c r="B135" s="73" t="s">
        <v>132</v>
      </c>
      <c r="C135" s="67"/>
      <c r="D135" s="71"/>
      <c r="E135" s="69">
        <f>SUM(F135:G135)</f>
        <v>16938</v>
      </c>
      <c r="F135" s="70">
        <v>16938</v>
      </c>
      <c r="G135" s="70">
        <v>0</v>
      </c>
      <c r="H135" s="72"/>
      <c r="I135" s="72"/>
      <c r="J135" s="72"/>
      <c r="K135" s="72"/>
      <c r="L135" s="72"/>
      <c r="M135" s="72"/>
      <c r="N135" s="72"/>
      <c r="O135" s="72"/>
      <c r="P135" s="72"/>
      <c r="Q135" s="72"/>
    </row>
    <row r="136" spans="1:17" ht="12.75">
      <c r="A136" s="74" t="s">
        <v>156</v>
      </c>
      <c r="B136" s="66" t="s">
        <v>104</v>
      </c>
      <c r="C136" s="67" t="s">
        <v>157</v>
      </c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</row>
    <row r="137" spans="1:17" ht="12.75">
      <c r="A137" s="74" t="s">
        <v>143</v>
      </c>
      <c r="B137" s="66" t="s">
        <v>106</v>
      </c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</row>
    <row r="138" spans="1:17" ht="12.75">
      <c r="A138" s="74" t="s">
        <v>145</v>
      </c>
      <c r="B138" s="66" t="s">
        <v>107</v>
      </c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</row>
    <row r="139" spans="1:17" ht="12.75">
      <c r="A139" s="74" t="s">
        <v>146</v>
      </c>
      <c r="B139" s="66" t="s">
        <v>108</v>
      </c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</row>
    <row r="140" spans="1:17" ht="12.75">
      <c r="A140" s="74" t="s">
        <v>147</v>
      </c>
      <c r="B140" s="66" t="s">
        <v>109</v>
      </c>
      <c r="C140" s="67"/>
      <c r="D140" s="67"/>
      <c r="E140" s="69">
        <f>SUM(E141:E144)</f>
        <v>164260</v>
      </c>
      <c r="F140" s="69">
        <f>SUM(F141:F144)</f>
        <v>24639</v>
      </c>
      <c r="G140" s="69">
        <f>SUM(G141:G144)</f>
        <v>139621</v>
      </c>
      <c r="H140" s="70">
        <f>SUM(I140,M140)</f>
        <v>59160</v>
      </c>
      <c r="I140" s="70">
        <f>SUM(J140:L140)</f>
        <v>8874</v>
      </c>
      <c r="J140" s="70">
        <f>SUM(J141)</f>
        <v>0</v>
      </c>
      <c r="K140" s="70">
        <f>SUM(K141)</f>
        <v>0</v>
      </c>
      <c r="L140" s="70">
        <f>SUM(L141)</f>
        <v>8874</v>
      </c>
      <c r="M140" s="70">
        <v>50286</v>
      </c>
      <c r="N140" s="70">
        <f>SUM(N141)</f>
        <v>0</v>
      </c>
      <c r="O140" s="70">
        <f>SUM(O141)</f>
        <v>0</v>
      </c>
      <c r="P140" s="70">
        <f>SUM(P141)</f>
        <v>0</v>
      </c>
      <c r="Q140" s="70">
        <f>SUM(Q141)</f>
        <v>50286</v>
      </c>
    </row>
    <row r="141" spans="1:17" ht="12.75">
      <c r="A141" s="74" t="s">
        <v>148</v>
      </c>
      <c r="B141" s="66" t="s">
        <v>129</v>
      </c>
      <c r="C141" s="67"/>
      <c r="D141" s="71">
        <v>80195</v>
      </c>
      <c r="E141" s="69">
        <f>SUM(F141:G141)</f>
        <v>59160</v>
      </c>
      <c r="F141" s="69">
        <f>SUM(I141)</f>
        <v>8874</v>
      </c>
      <c r="G141" s="69">
        <f>SUM(M141)</f>
        <v>50286</v>
      </c>
      <c r="H141" s="72">
        <f>SUM(I141+M141)</f>
        <v>59160</v>
      </c>
      <c r="I141" s="72">
        <f>SUM(J141:L141)</f>
        <v>8874</v>
      </c>
      <c r="J141" s="72">
        <v>0</v>
      </c>
      <c r="K141" s="72">
        <v>0</v>
      </c>
      <c r="L141" s="72">
        <v>8874</v>
      </c>
      <c r="M141" s="72">
        <v>50286</v>
      </c>
      <c r="N141" s="72">
        <v>0</v>
      </c>
      <c r="O141" s="72">
        <v>0</v>
      </c>
      <c r="P141" s="72">
        <v>0</v>
      </c>
      <c r="Q141" s="72">
        <v>50286</v>
      </c>
    </row>
    <row r="142" spans="1:17" ht="12.75">
      <c r="A142" s="74" t="s">
        <v>149</v>
      </c>
      <c r="B142" s="66" t="s">
        <v>111</v>
      </c>
      <c r="C142" s="67"/>
      <c r="D142" s="67"/>
      <c r="E142" s="69">
        <f>SUM(F142:G142)</f>
        <v>26020</v>
      </c>
      <c r="F142" s="69">
        <v>3903</v>
      </c>
      <c r="G142" s="69">
        <v>22117</v>
      </c>
      <c r="H142" s="72"/>
      <c r="I142" s="72"/>
      <c r="J142" s="72"/>
      <c r="K142" s="72"/>
      <c r="L142" s="72"/>
      <c r="M142" s="72"/>
      <c r="N142" s="72"/>
      <c r="O142" s="72"/>
      <c r="P142" s="72"/>
      <c r="Q142" s="72"/>
    </row>
    <row r="143" spans="1:17" ht="12.75">
      <c r="A143" s="74" t="s">
        <v>151</v>
      </c>
      <c r="B143" s="73" t="s">
        <v>112</v>
      </c>
      <c r="C143" s="67"/>
      <c r="D143" s="67"/>
      <c r="E143" s="69">
        <f>SUM(F143:G143)</f>
        <v>15620</v>
      </c>
      <c r="F143" s="69">
        <v>2343</v>
      </c>
      <c r="G143" s="69">
        <v>13277</v>
      </c>
      <c r="H143" s="72"/>
      <c r="I143" s="72"/>
      <c r="J143" s="72"/>
      <c r="K143" s="72"/>
      <c r="L143" s="72"/>
      <c r="M143" s="72"/>
      <c r="N143" s="72"/>
      <c r="O143" s="72"/>
      <c r="P143" s="72"/>
      <c r="Q143" s="72"/>
    </row>
    <row r="144" spans="1:17" ht="12.75">
      <c r="A144" s="74" t="s">
        <v>152</v>
      </c>
      <c r="B144" s="73" t="s">
        <v>132</v>
      </c>
      <c r="C144" s="67"/>
      <c r="D144" s="71"/>
      <c r="E144" s="69">
        <f>SUM(F144:G144)</f>
        <v>63460</v>
      </c>
      <c r="F144" s="70">
        <v>9519</v>
      </c>
      <c r="G144" s="70">
        <v>53941</v>
      </c>
      <c r="H144" s="72"/>
      <c r="I144" s="72"/>
      <c r="J144" s="72"/>
      <c r="K144" s="72"/>
      <c r="L144" s="72"/>
      <c r="M144" s="72"/>
      <c r="N144" s="72"/>
      <c r="O144" s="72"/>
      <c r="P144" s="72"/>
      <c r="Q144" s="72"/>
    </row>
    <row r="145" spans="1:17" ht="12.75">
      <c r="A145" s="74" t="s">
        <v>158</v>
      </c>
      <c r="B145" s="66" t="s">
        <v>104</v>
      </c>
      <c r="C145" s="67" t="s">
        <v>159</v>
      </c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</row>
    <row r="146" spans="1:17" ht="12.75">
      <c r="A146" s="74" t="s">
        <v>143</v>
      </c>
      <c r="B146" s="66" t="s">
        <v>106</v>
      </c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</row>
    <row r="147" spans="1:17" ht="12.75">
      <c r="A147" s="74" t="s">
        <v>145</v>
      </c>
      <c r="B147" s="66" t="s">
        <v>107</v>
      </c>
      <c r="C147" s="67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</row>
    <row r="148" spans="1:17" ht="12.75">
      <c r="A148" s="74" t="s">
        <v>146</v>
      </c>
      <c r="B148" s="66" t="s">
        <v>108</v>
      </c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</row>
    <row r="149" spans="1:17" ht="12.75">
      <c r="A149" s="74" t="s">
        <v>147</v>
      </c>
      <c r="B149" s="66" t="s">
        <v>109</v>
      </c>
      <c r="C149" s="67"/>
      <c r="D149" s="67"/>
      <c r="E149" s="69">
        <f>SUM(E150:E153)</f>
        <v>272624.89</v>
      </c>
      <c r="F149" s="69">
        <f>SUM(F150:F153)</f>
        <v>40893.74</v>
      </c>
      <c r="G149" s="69">
        <f>SUM(G150:G153)</f>
        <v>231731.15</v>
      </c>
      <c r="H149" s="70">
        <f>SUM(I149,M149)</f>
        <v>272624.89</v>
      </c>
      <c r="I149" s="70">
        <f>SUM(J149:L149)</f>
        <v>40893.74</v>
      </c>
      <c r="J149" s="70">
        <f>SUM(J150)</f>
        <v>0</v>
      </c>
      <c r="K149" s="70">
        <f>SUM(K150)</f>
        <v>0</v>
      </c>
      <c r="L149" s="70">
        <f>SUM(L150)</f>
        <v>40893.74</v>
      </c>
      <c r="M149" s="70">
        <f>SUM(N149:Q149)</f>
        <v>231731.15</v>
      </c>
      <c r="N149" s="70">
        <f>SUM(N150)</f>
        <v>0</v>
      </c>
      <c r="O149" s="70">
        <f>SUM(O150)</f>
        <v>0</v>
      </c>
      <c r="P149" s="70">
        <f>SUM(P150)</f>
        <v>0</v>
      </c>
      <c r="Q149" s="70">
        <f>SUM(Q150)</f>
        <v>231731.15</v>
      </c>
    </row>
    <row r="150" spans="1:17" ht="12.75">
      <c r="A150" s="74" t="s">
        <v>148</v>
      </c>
      <c r="B150" s="66" t="s">
        <v>129</v>
      </c>
      <c r="C150" s="67"/>
      <c r="D150" s="71">
        <v>85395</v>
      </c>
      <c r="E150" s="69">
        <v>272624.89</v>
      </c>
      <c r="F150" s="69">
        <f>SUM(I150)</f>
        <v>40893.74</v>
      </c>
      <c r="G150" s="69">
        <f>SUM(M150)</f>
        <v>231731.15</v>
      </c>
      <c r="H150" s="72">
        <f>SUM(I150+M150)</f>
        <v>272624.89</v>
      </c>
      <c r="I150" s="72">
        <f>SUM(J150:L150)</f>
        <v>40893.74</v>
      </c>
      <c r="J150" s="72">
        <v>0</v>
      </c>
      <c r="K150" s="72">
        <v>0</v>
      </c>
      <c r="L150" s="72">
        <v>40893.74</v>
      </c>
      <c r="M150" s="72">
        <f>SUM(N150:Q150)</f>
        <v>231731.15</v>
      </c>
      <c r="N150" s="72">
        <v>0</v>
      </c>
      <c r="O150" s="72">
        <v>0</v>
      </c>
      <c r="P150" s="72">
        <v>0</v>
      </c>
      <c r="Q150" s="72">
        <v>231731.15</v>
      </c>
    </row>
    <row r="151" spans="1:17" ht="12.75">
      <c r="A151" s="74" t="s">
        <v>149</v>
      </c>
      <c r="B151" s="66" t="s">
        <v>150</v>
      </c>
      <c r="C151" s="67"/>
      <c r="D151" s="67"/>
      <c r="E151" s="69">
        <f>SUM(F151:G151)</f>
        <v>0</v>
      </c>
      <c r="F151" s="69"/>
      <c r="G151" s="69"/>
      <c r="H151" s="72"/>
      <c r="I151" s="72"/>
      <c r="J151" s="72"/>
      <c r="K151" s="72"/>
      <c r="L151" s="72"/>
      <c r="M151" s="72"/>
      <c r="N151" s="72"/>
      <c r="O151" s="72"/>
      <c r="P151" s="72"/>
      <c r="Q151" s="72"/>
    </row>
    <row r="152" spans="1:17" ht="12.75">
      <c r="A152" s="74" t="s">
        <v>151</v>
      </c>
      <c r="B152" s="73" t="s">
        <v>132</v>
      </c>
      <c r="C152" s="67"/>
      <c r="D152" s="67"/>
      <c r="E152" s="69">
        <f>SUM(F152:G152)</f>
        <v>0</v>
      </c>
      <c r="F152" s="69"/>
      <c r="G152" s="69"/>
      <c r="H152" s="72"/>
      <c r="I152" s="72"/>
      <c r="J152" s="72"/>
      <c r="K152" s="72"/>
      <c r="L152" s="72"/>
      <c r="M152" s="72"/>
      <c r="N152" s="72"/>
      <c r="O152" s="72"/>
      <c r="P152" s="72"/>
      <c r="Q152" s="72"/>
    </row>
    <row r="153" spans="1:17" ht="12.75">
      <c r="A153" s="74" t="s">
        <v>152</v>
      </c>
      <c r="B153" s="73" t="s">
        <v>153</v>
      </c>
      <c r="C153" s="67"/>
      <c r="D153" s="71"/>
      <c r="E153" s="69">
        <f>SUM(F153:G153)</f>
        <v>0</v>
      </c>
      <c r="F153" s="70">
        <v>0</v>
      </c>
      <c r="G153" s="70">
        <v>0</v>
      </c>
      <c r="H153" s="72"/>
      <c r="I153" s="72"/>
      <c r="J153" s="72"/>
      <c r="K153" s="72"/>
      <c r="L153" s="72"/>
      <c r="M153" s="72"/>
      <c r="N153" s="72"/>
      <c r="O153" s="72"/>
      <c r="P153" s="72"/>
      <c r="Q153" s="72"/>
    </row>
    <row r="154" spans="1:17" ht="12.75">
      <c r="A154" s="74" t="s">
        <v>160</v>
      </c>
      <c r="B154" s="66" t="s">
        <v>104</v>
      </c>
      <c r="C154" s="67" t="s">
        <v>161</v>
      </c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</row>
    <row r="155" spans="1:17" ht="12.75">
      <c r="A155" s="74" t="s">
        <v>143</v>
      </c>
      <c r="B155" s="66" t="s">
        <v>106</v>
      </c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</row>
    <row r="156" spans="1:17" ht="12.75">
      <c r="A156" s="74" t="s">
        <v>145</v>
      </c>
      <c r="B156" s="66" t="s">
        <v>107</v>
      </c>
      <c r="C156" s="67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</row>
    <row r="157" spans="1:17" ht="12.75">
      <c r="A157" s="74" t="s">
        <v>146</v>
      </c>
      <c r="B157" s="66" t="s">
        <v>108</v>
      </c>
      <c r="C157" s="67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</row>
    <row r="158" spans="1:17" ht="12.75">
      <c r="A158" s="74" t="s">
        <v>147</v>
      </c>
      <c r="B158" s="66" t="s">
        <v>109</v>
      </c>
      <c r="C158" s="67"/>
      <c r="D158" s="67"/>
      <c r="E158" s="69">
        <f>SUM(E159:E162)</f>
        <v>718720</v>
      </c>
      <c r="F158" s="69">
        <f>SUM(F159:F162)</f>
        <v>106214.72</v>
      </c>
      <c r="G158" s="69">
        <f>SUM(G159:G162)</f>
        <v>612505.28</v>
      </c>
      <c r="H158" s="70">
        <f>SUM(I158,M158)</f>
        <v>343700</v>
      </c>
      <c r="I158" s="70">
        <f>SUM(J158:L158)</f>
        <v>49674.53</v>
      </c>
      <c r="J158" s="70">
        <f>SUM(J159)</f>
        <v>0</v>
      </c>
      <c r="K158" s="70">
        <f>SUM(K159)</f>
        <v>0</v>
      </c>
      <c r="L158" s="70">
        <f>SUM(L159)</f>
        <v>49674.53</v>
      </c>
      <c r="M158" s="70">
        <f>SUM(N158:Q158)</f>
        <v>294025.47</v>
      </c>
      <c r="N158" s="70">
        <f>SUM(N159)</f>
        <v>0</v>
      </c>
      <c r="O158" s="70">
        <f>SUM(O159)</f>
        <v>0</v>
      </c>
      <c r="P158" s="70">
        <f>SUM(P159)</f>
        <v>0</v>
      </c>
      <c r="Q158" s="70">
        <f>SUM(Q159)</f>
        <v>294025.47</v>
      </c>
    </row>
    <row r="159" spans="1:17" ht="12.75">
      <c r="A159" s="74" t="s">
        <v>148</v>
      </c>
      <c r="B159" s="66" t="s">
        <v>129</v>
      </c>
      <c r="C159" s="67"/>
      <c r="D159" s="71">
        <v>85395</v>
      </c>
      <c r="E159" s="69">
        <v>343700</v>
      </c>
      <c r="F159" s="69">
        <f>SUM(I159)</f>
        <v>49674.53</v>
      </c>
      <c r="G159" s="69">
        <f>SUM(M159)</f>
        <v>294025.47</v>
      </c>
      <c r="H159" s="72">
        <f>SUM(I159+M159)</f>
        <v>343700</v>
      </c>
      <c r="I159" s="72">
        <f>SUM(J159:L159)</f>
        <v>49674.53</v>
      </c>
      <c r="J159" s="72">
        <v>0</v>
      </c>
      <c r="K159" s="72">
        <v>0</v>
      </c>
      <c r="L159" s="72">
        <v>49674.53</v>
      </c>
      <c r="M159" s="72">
        <f>SUM(N159:Q159)</f>
        <v>294025.47</v>
      </c>
      <c r="N159" s="72">
        <v>0</v>
      </c>
      <c r="O159" s="72">
        <v>0</v>
      </c>
      <c r="P159" s="72">
        <v>0</v>
      </c>
      <c r="Q159" s="72">
        <v>294025.47</v>
      </c>
    </row>
    <row r="160" spans="1:17" ht="12.75">
      <c r="A160" s="74" t="s">
        <v>149</v>
      </c>
      <c r="B160" s="66" t="s">
        <v>150</v>
      </c>
      <c r="C160" s="67"/>
      <c r="D160" s="67"/>
      <c r="E160" s="69">
        <f>SUM(F160:G160)</f>
        <v>221440</v>
      </c>
      <c r="F160" s="69">
        <v>33548.44</v>
      </c>
      <c r="G160" s="69">
        <v>187891.56</v>
      </c>
      <c r="H160" s="72"/>
      <c r="I160" s="72"/>
      <c r="J160" s="72"/>
      <c r="K160" s="72"/>
      <c r="L160" s="72"/>
      <c r="M160" s="72"/>
      <c r="N160" s="72"/>
      <c r="O160" s="72"/>
      <c r="P160" s="72"/>
      <c r="Q160" s="72"/>
    </row>
    <row r="161" spans="1:17" ht="12.75">
      <c r="A161" s="74" t="s">
        <v>151</v>
      </c>
      <c r="B161" s="73" t="s">
        <v>132</v>
      </c>
      <c r="C161" s="67"/>
      <c r="D161" s="67"/>
      <c r="E161" s="69">
        <f>SUM(F161:G161)</f>
        <v>153580</v>
      </c>
      <c r="F161" s="69">
        <v>22991.75</v>
      </c>
      <c r="G161" s="69">
        <v>130588.25</v>
      </c>
      <c r="H161" s="72"/>
      <c r="I161" s="72"/>
      <c r="J161" s="72"/>
      <c r="K161" s="72"/>
      <c r="L161" s="72"/>
      <c r="M161" s="72"/>
      <c r="N161" s="72"/>
      <c r="O161" s="72"/>
      <c r="P161" s="72"/>
      <c r="Q161" s="72"/>
    </row>
    <row r="162" spans="1:17" ht="12.75">
      <c r="A162" s="74" t="s">
        <v>152</v>
      </c>
      <c r="B162" s="73" t="s">
        <v>153</v>
      </c>
      <c r="C162" s="67"/>
      <c r="D162" s="71"/>
      <c r="E162" s="69">
        <f>SUM(F162:G162)</f>
        <v>0</v>
      </c>
      <c r="F162" s="70">
        <v>0</v>
      </c>
      <c r="G162" s="70">
        <v>0</v>
      </c>
      <c r="H162" s="72"/>
      <c r="I162" s="72"/>
      <c r="J162" s="72"/>
      <c r="K162" s="72"/>
      <c r="L162" s="72"/>
      <c r="M162" s="72"/>
      <c r="N162" s="72"/>
      <c r="O162" s="72"/>
      <c r="P162" s="72"/>
      <c r="Q162" s="72"/>
    </row>
    <row r="163" spans="1:17" ht="12.75">
      <c r="A163" s="79" t="s">
        <v>79</v>
      </c>
      <c r="B163" s="79"/>
      <c r="C163" s="79"/>
      <c r="D163" s="79"/>
      <c r="E163" s="80">
        <f>SUM(E13,E108)</f>
        <v>64102460.86</v>
      </c>
      <c r="F163" s="80">
        <f>SUM(F13,F108)</f>
        <v>14694080.110000001</v>
      </c>
      <c r="G163" s="80">
        <f>SUM(G13,G108)</f>
        <v>49408380.75</v>
      </c>
      <c r="H163" s="80">
        <f>SUM(H13,H108)</f>
        <v>30883945.1</v>
      </c>
      <c r="I163" s="80">
        <f>SUM(I13,I108)</f>
        <v>6186504.920000001</v>
      </c>
      <c r="J163" s="80">
        <f>SUM(J13,J108)</f>
        <v>1468120.81</v>
      </c>
      <c r="K163" s="80">
        <f>SUM(K13,K108)</f>
        <v>0</v>
      </c>
      <c r="L163" s="80">
        <f>SUM(L13,L108)</f>
        <v>4718384.11</v>
      </c>
      <c r="M163" s="80">
        <f>SUM(M13,M108)</f>
        <v>24697440.18</v>
      </c>
      <c r="N163" s="80">
        <f>SUM(N13,N108)</f>
        <v>0</v>
      </c>
      <c r="O163" s="80">
        <f>SUM(O13,O108)</f>
        <v>0</v>
      </c>
      <c r="P163" s="80">
        <f>SUM(P13,P108)</f>
        <v>0</v>
      </c>
      <c r="Q163" s="80">
        <f>SUM(Q13,Q108)</f>
        <v>24697440.18</v>
      </c>
    </row>
    <row r="165" spans="1:10" ht="12.75">
      <c r="A165" s="81" t="s">
        <v>162</v>
      </c>
      <c r="B165" s="81"/>
      <c r="C165" s="81"/>
      <c r="D165" s="81"/>
      <c r="E165" s="81"/>
      <c r="F165" s="81"/>
      <c r="G165" s="81"/>
      <c r="H165" s="81"/>
      <c r="I165" s="81"/>
      <c r="J165" s="81"/>
    </row>
    <row r="166" ht="12.75">
      <c r="A166" s="52" t="s">
        <v>163</v>
      </c>
    </row>
    <row r="167" ht="12.75">
      <c r="A167" s="52" t="s">
        <v>164</v>
      </c>
    </row>
    <row r="231" ht="12.75" customHeight="1"/>
  </sheetData>
  <sheetProtection selectLockedCells="1" selectUnlockedCells="1"/>
  <mergeCells count="247">
    <mergeCell ref="A5:Q5"/>
    <mergeCell ref="A6:A11"/>
    <mergeCell ref="B6:B11"/>
    <mergeCell ref="C6:C11"/>
    <mergeCell ref="D6:D11"/>
    <mergeCell ref="E6:E11"/>
    <mergeCell ref="F6:G6"/>
    <mergeCell ref="H6:Q6"/>
    <mergeCell ref="F7:F11"/>
    <mergeCell ref="G7:G11"/>
    <mergeCell ref="H7:Q7"/>
    <mergeCell ref="H8:H11"/>
    <mergeCell ref="I8:Q8"/>
    <mergeCell ref="I9:L9"/>
    <mergeCell ref="M9:Q9"/>
    <mergeCell ref="I10:I11"/>
    <mergeCell ref="J10:L10"/>
    <mergeCell ref="M10:M11"/>
    <mergeCell ref="N10:Q10"/>
    <mergeCell ref="A14:A22"/>
    <mergeCell ref="C14:Q17"/>
    <mergeCell ref="C19:C22"/>
    <mergeCell ref="D19:D22"/>
    <mergeCell ref="H19:H22"/>
    <mergeCell ref="I19:I22"/>
    <mergeCell ref="J19:J22"/>
    <mergeCell ref="K19:K22"/>
    <mergeCell ref="L19:L22"/>
    <mergeCell ref="M19:M22"/>
    <mergeCell ref="N19:N22"/>
    <mergeCell ref="O19:O22"/>
    <mergeCell ref="P19:P22"/>
    <mergeCell ref="Q19:Q22"/>
    <mergeCell ref="A23:A31"/>
    <mergeCell ref="C23:Q26"/>
    <mergeCell ref="C28:C31"/>
    <mergeCell ref="D28:D31"/>
    <mergeCell ref="H28:H31"/>
    <mergeCell ref="I28:I31"/>
    <mergeCell ref="J28:J31"/>
    <mergeCell ref="K28:K31"/>
    <mergeCell ref="L28:L31"/>
    <mergeCell ref="M28:M31"/>
    <mergeCell ref="N28:N31"/>
    <mergeCell ref="O28:O31"/>
    <mergeCell ref="P28:P31"/>
    <mergeCell ref="Q28:Q31"/>
    <mergeCell ref="A32:A40"/>
    <mergeCell ref="C32:Q35"/>
    <mergeCell ref="C37:C40"/>
    <mergeCell ref="D37:D40"/>
    <mergeCell ref="H37:H40"/>
    <mergeCell ref="I37:I40"/>
    <mergeCell ref="J37:J40"/>
    <mergeCell ref="K37:K40"/>
    <mergeCell ref="L37:L40"/>
    <mergeCell ref="M37:M40"/>
    <mergeCell ref="N37:N40"/>
    <mergeCell ref="O37:O40"/>
    <mergeCell ref="P37:P40"/>
    <mergeCell ref="Q37:Q40"/>
    <mergeCell ref="A41:A49"/>
    <mergeCell ref="C41:Q44"/>
    <mergeCell ref="A42:A50"/>
    <mergeCell ref="C42:Q45"/>
    <mergeCell ref="C47:C51"/>
    <mergeCell ref="D47:D51"/>
    <mergeCell ref="H47:H51"/>
    <mergeCell ref="I47:I51"/>
    <mergeCell ref="J47:J51"/>
    <mergeCell ref="K47:K51"/>
    <mergeCell ref="L47:L51"/>
    <mergeCell ref="M47:M51"/>
    <mergeCell ref="N47:N51"/>
    <mergeCell ref="O47:O51"/>
    <mergeCell ref="P47:P51"/>
    <mergeCell ref="Q47:Q51"/>
    <mergeCell ref="A51:A61"/>
    <mergeCell ref="C52:Q55"/>
    <mergeCell ref="C57:C61"/>
    <mergeCell ref="D57:D61"/>
    <mergeCell ref="H57:H61"/>
    <mergeCell ref="I57:I61"/>
    <mergeCell ref="J57:J61"/>
    <mergeCell ref="K57:K61"/>
    <mergeCell ref="L57:L61"/>
    <mergeCell ref="M57:M61"/>
    <mergeCell ref="N57:N61"/>
    <mergeCell ref="O57:O61"/>
    <mergeCell ref="P57:P61"/>
    <mergeCell ref="Q57:Q61"/>
    <mergeCell ref="A62:A71"/>
    <mergeCell ref="C62:Q65"/>
    <mergeCell ref="C67:C71"/>
    <mergeCell ref="D67:D71"/>
    <mergeCell ref="H67:H71"/>
    <mergeCell ref="I67:I71"/>
    <mergeCell ref="J67:J71"/>
    <mergeCell ref="K67:K71"/>
    <mergeCell ref="L67:L71"/>
    <mergeCell ref="M67:M71"/>
    <mergeCell ref="N67:N71"/>
    <mergeCell ref="O67:O71"/>
    <mergeCell ref="P67:P71"/>
    <mergeCell ref="Q67:Q71"/>
    <mergeCell ref="A72:A80"/>
    <mergeCell ref="C72:Q75"/>
    <mergeCell ref="C77:C80"/>
    <mergeCell ref="D77:D80"/>
    <mergeCell ref="H77:H80"/>
    <mergeCell ref="I77:I80"/>
    <mergeCell ref="J77:J80"/>
    <mergeCell ref="K77:K80"/>
    <mergeCell ref="L77:L80"/>
    <mergeCell ref="M77:M80"/>
    <mergeCell ref="N77:N80"/>
    <mergeCell ref="O77:O80"/>
    <mergeCell ref="P77:P80"/>
    <mergeCell ref="Q77:Q80"/>
    <mergeCell ref="A81:A89"/>
    <mergeCell ref="C81:Q84"/>
    <mergeCell ref="C86:C89"/>
    <mergeCell ref="D86:D89"/>
    <mergeCell ref="H86:H89"/>
    <mergeCell ref="I86:I89"/>
    <mergeCell ref="J86:J89"/>
    <mergeCell ref="K86:K89"/>
    <mergeCell ref="L86:L89"/>
    <mergeCell ref="M86:M89"/>
    <mergeCell ref="N86:N89"/>
    <mergeCell ref="O86:O89"/>
    <mergeCell ref="P86:P89"/>
    <mergeCell ref="Q86:Q89"/>
    <mergeCell ref="A90:A98"/>
    <mergeCell ref="C90:Q93"/>
    <mergeCell ref="C95:C98"/>
    <mergeCell ref="D95:D98"/>
    <mergeCell ref="H95:H98"/>
    <mergeCell ref="I95:I98"/>
    <mergeCell ref="J95:J98"/>
    <mergeCell ref="K95:K98"/>
    <mergeCell ref="L95:L98"/>
    <mergeCell ref="M95:M98"/>
    <mergeCell ref="N95:N98"/>
    <mergeCell ref="O95:O98"/>
    <mergeCell ref="P95:P98"/>
    <mergeCell ref="Q95:Q98"/>
    <mergeCell ref="A99:A107"/>
    <mergeCell ref="C99:Q102"/>
    <mergeCell ref="C104:C107"/>
    <mergeCell ref="D104:D107"/>
    <mergeCell ref="H104:H107"/>
    <mergeCell ref="I104:I107"/>
    <mergeCell ref="J104:J107"/>
    <mergeCell ref="K104:K107"/>
    <mergeCell ref="L104:L107"/>
    <mergeCell ref="M104:M107"/>
    <mergeCell ref="N104:N107"/>
    <mergeCell ref="O104:O107"/>
    <mergeCell ref="P104:P107"/>
    <mergeCell ref="Q104:Q107"/>
    <mergeCell ref="A109:A117"/>
    <mergeCell ref="C109:Q112"/>
    <mergeCell ref="C114:C117"/>
    <mergeCell ref="D114:D117"/>
    <mergeCell ref="H114:H117"/>
    <mergeCell ref="I114:I117"/>
    <mergeCell ref="J114:J117"/>
    <mergeCell ref="K114:K117"/>
    <mergeCell ref="L114:L117"/>
    <mergeCell ref="M114:M117"/>
    <mergeCell ref="N114:N117"/>
    <mergeCell ref="O114:O117"/>
    <mergeCell ref="P114:P117"/>
    <mergeCell ref="Q114:Q117"/>
    <mergeCell ref="A118:A126"/>
    <mergeCell ref="C118:Q121"/>
    <mergeCell ref="C123:C126"/>
    <mergeCell ref="D123:D126"/>
    <mergeCell ref="H123:H126"/>
    <mergeCell ref="I123:I126"/>
    <mergeCell ref="J123:J126"/>
    <mergeCell ref="K123:K126"/>
    <mergeCell ref="L123:L126"/>
    <mergeCell ref="M123:M126"/>
    <mergeCell ref="N123:N126"/>
    <mergeCell ref="O123:O126"/>
    <mergeCell ref="P123:P126"/>
    <mergeCell ref="Q123:Q126"/>
    <mergeCell ref="A127:A135"/>
    <mergeCell ref="C127:Q130"/>
    <mergeCell ref="C132:C135"/>
    <mergeCell ref="D132:D135"/>
    <mergeCell ref="H132:H135"/>
    <mergeCell ref="I132:I135"/>
    <mergeCell ref="J132:J135"/>
    <mergeCell ref="K132:K135"/>
    <mergeCell ref="L132:L135"/>
    <mergeCell ref="M132:M135"/>
    <mergeCell ref="N132:N135"/>
    <mergeCell ref="O132:O135"/>
    <mergeCell ref="P132:P135"/>
    <mergeCell ref="Q132:Q135"/>
    <mergeCell ref="A136:A144"/>
    <mergeCell ref="C136:Q139"/>
    <mergeCell ref="C141:C144"/>
    <mergeCell ref="D141:D144"/>
    <mergeCell ref="H141:H144"/>
    <mergeCell ref="I141:I144"/>
    <mergeCell ref="J141:J144"/>
    <mergeCell ref="K141:K144"/>
    <mergeCell ref="L141:L144"/>
    <mergeCell ref="M141:M144"/>
    <mergeCell ref="N141:N144"/>
    <mergeCell ref="O141:O144"/>
    <mergeCell ref="P141:P144"/>
    <mergeCell ref="Q141:Q144"/>
    <mergeCell ref="A145:A153"/>
    <mergeCell ref="C145:Q148"/>
    <mergeCell ref="C150:C153"/>
    <mergeCell ref="D150:D153"/>
    <mergeCell ref="H150:H153"/>
    <mergeCell ref="I150:I153"/>
    <mergeCell ref="J150:J153"/>
    <mergeCell ref="K150:K153"/>
    <mergeCell ref="L150:L153"/>
    <mergeCell ref="M150:M153"/>
    <mergeCell ref="N150:N153"/>
    <mergeCell ref="O150:O153"/>
    <mergeCell ref="P150:P153"/>
    <mergeCell ref="Q150:Q153"/>
    <mergeCell ref="A154:A162"/>
    <mergeCell ref="C154:Q157"/>
    <mergeCell ref="C159:C162"/>
    <mergeCell ref="D159:D162"/>
    <mergeCell ref="H159:H162"/>
    <mergeCell ref="I159:I162"/>
    <mergeCell ref="J159:J162"/>
    <mergeCell ref="K159:K162"/>
    <mergeCell ref="L159:L162"/>
    <mergeCell ref="M159:M162"/>
    <mergeCell ref="N159:N162"/>
    <mergeCell ref="O159:O162"/>
    <mergeCell ref="P159:P162"/>
    <mergeCell ref="Q159:Q162"/>
    <mergeCell ref="A163:D163"/>
    <mergeCell ref="A165:J165"/>
  </mergeCells>
  <printOptions/>
  <pageMargins left="0.7875" right="0.7875" top="0.7875" bottom="0.7875" header="0.5118055555555555" footer="0.5118055555555555"/>
  <pageSetup horizontalDpi="300" verticalDpi="3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Strecha</dc:creator>
  <cp:keywords/>
  <dc:description/>
  <cp:lastModifiedBy>Marcin Strecha</cp:lastModifiedBy>
  <cp:lastPrinted>2012-01-20T12:37:29Z</cp:lastPrinted>
  <dcterms:created xsi:type="dcterms:W3CDTF">2011-11-16T07:23:27Z</dcterms:created>
  <dcterms:modified xsi:type="dcterms:W3CDTF">2012-01-24T10:12:52Z</dcterms:modified>
  <cp:category/>
  <cp:version/>
  <cp:contentType/>
  <cp:contentStatus/>
  <cp:revision>52</cp:revision>
</cp:coreProperties>
</file>